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diia.orlova\Desktop\"/>
    </mc:Choice>
  </mc:AlternateContent>
  <xr:revisionPtr revIDLastSave="0" documentId="13_ncr:1_{3FBEB333-9742-4535-B81B-7AB1B5E8CE74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ГАЗЕТА" sheetId="10" r:id="rId1"/>
  </sheets>
  <definedNames>
    <definedName name="_xlnm.Print_Titles" localSheetId="0">ГАЗЕТА!#REF!</definedName>
    <definedName name="_xlnm.Print_Area" localSheetId="0">ГАЗЕТА!$A$1:$H$611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0" l="1"/>
  <c r="E52" i="10"/>
  <c r="D9" i="10" l="1"/>
  <c r="C254" i="10"/>
  <c r="D255" i="10"/>
  <c r="D254" i="10" s="1"/>
  <c r="C255" i="10"/>
  <c r="D260" i="10"/>
  <c r="C260" i="10"/>
  <c r="E560" i="10" l="1"/>
  <c r="E558" i="10"/>
  <c r="E559" i="10"/>
  <c r="C52" i="10"/>
  <c r="G507" i="10" l="1"/>
  <c r="H507" i="10"/>
  <c r="G508" i="10"/>
  <c r="H508" i="10"/>
  <c r="G509" i="10"/>
  <c r="H509" i="10"/>
  <c r="G510" i="10"/>
  <c r="H510" i="10"/>
  <c r="G511" i="10"/>
  <c r="H511" i="10"/>
  <c r="G512" i="10"/>
  <c r="H512" i="10"/>
  <c r="G513" i="10"/>
  <c r="H513" i="10"/>
  <c r="G514" i="10"/>
  <c r="H514" i="10"/>
  <c r="G515" i="10"/>
  <c r="H515" i="10"/>
  <c r="G516" i="10"/>
  <c r="H516" i="10"/>
  <c r="G517" i="10"/>
  <c r="H517" i="10"/>
  <c r="G518" i="10"/>
  <c r="H518" i="10"/>
  <c r="G519" i="10"/>
  <c r="H519" i="10"/>
  <c r="G520" i="10"/>
  <c r="H520" i="10"/>
  <c r="G521" i="10"/>
  <c r="H521" i="10"/>
  <c r="G522" i="10"/>
  <c r="H522" i="10"/>
  <c r="G523" i="10"/>
  <c r="H523" i="10"/>
  <c r="G526" i="10"/>
  <c r="H526" i="10"/>
  <c r="G527" i="10"/>
  <c r="H527" i="10"/>
  <c r="G528" i="10"/>
  <c r="H528" i="10"/>
  <c r="G531" i="10"/>
  <c r="H531" i="10"/>
  <c r="G532" i="10"/>
  <c r="H532" i="10"/>
  <c r="G533" i="10"/>
  <c r="H533" i="10"/>
  <c r="G534" i="10"/>
  <c r="H534" i="10"/>
  <c r="G535" i="10"/>
  <c r="H535" i="10"/>
  <c r="G536" i="10"/>
  <c r="H536" i="10"/>
  <c r="G539" i="10"/>
  <c r="H539" i="10"/>
  <c r="G540" i="10"/>
  <c r="H540" i="10"/>
  <c r="G541" i="10"/>
  <c r="H541" i="10"/>
  <c r="G544" i="10"/>
  <c r="H544" i="10"/>
  <c r="G545" i="10"/>
  <c r="H545" i="10"/>
  <c r="G546" i="10"/>
  <c r="H546" i="10"/>
  <c r="G549" i="10"/>
  <c r="H549" i="10"/>
  <c r="G550" i="10"/>
  <c r="H550" i="10"/>
  <c r="G551" i="10"/>
  <c r="H551" i="10"/>
  <c r="G554" i="10"/>
  <c r="H554" i="10"/>
  <c r="G555" i="10"/>
  <c r="H555" i="10"/>
  <c r="G556" i="10"/>
  <c r="H556" i="10"/>
  <c r="G559" i="10"/>
  <c r="H559" i="10"/>
  <c r="G560" i="10"/>
  <c r="H560" i="10"/>
  <c r="G561" i="10"/>
  <c r="H561" i="10"/>
  <c r="G564" i="10"/>
  <c r="H564" i="10"/>
  <c r="G565" i="10"/>
  <c r="H565" i="10"/>
  <c r="G566" i="10"/>
  <c r="H566" i="10"/>
  <c r="G569" i="10"/>
  <c r="H569" i="10"/>
  <c r="G570" i="10"/>
  <c r="H570" i="10"/>
  <c r="G571" i="10"/>
  <c r="H571" i="10"/>
  <c r="G574" i="10"/>
  <c r="H574" i="10"/>
  <c r="G575" i="10"/>
  <c r="H575" i="10"/>
  <c r="G576" i="10"/>
  <c r="H576" i="10"/>
  <c r="G579" i="10"/>
  <c r="H579" i="10"/>
  <c r="G580" i="10"/>
  <c r="H580" i="10"/>
  <c r="G581" i="10"/>
  <c r="H581" i="10"/>
  <c r="G584" i="10"/>
  <c r="H584" i="10"/>
  <c r="G585" i="10"/>
  <c r="H585" i="10"/>
  <c r="G586" i="10"/>
  <c r="H586" i="10"/>
  <c r="G589" i="10"/>
  <c r="H589" i="10"/>
  <c r="G590" i="10"/>
  <c r="H590" i="10"/>
  <c r="G591" i="10"/>
  <c r="H591" i="10"/>
  <c r="G594" i="10"/>
  <c r="H594" i="10"/>
  <c r="G595" i="10"/>
  <c r="H595" i="10"/>
  <c r="G596" i="10"/>
  <c r="H596" i="10"/>
  <c r="G599" i="10"/>
  <c r="H599" i="10"/>
  <c r="G600" i="10"/>
  <c r="H600" i="10"/>
  <c r="G601" i="10"/>
  <c r="H601" i="10"/>
  <c r="G604" i="10"/>
  <c r="H604" i="10"/>
  <c r="G605" i="10"/>
  <c r="H605" i="10"/>
  <c r="G606" i="10"/>
  <c r="H606" i="10"/>
  <c r="G609" i="10"/>
  <c r="H609" i="10"/>
  <c r="G610" i="10"/>
  <c r="H610" i="10"/>
  <c r="G611" i="10"/>
  <c r="H611" i="10"/>
  <c r="H608" i="10"/>
  <c r="G608" i="10"/>
  <c r="H603" i="10"/>
  <c r="G603" i="10"/>
  <c r="H598" i="10"/>
  <c r="G598" i="10"/>
  <c r="H593" i="10"/>
  <c r="G593" i="10"/>
  <c r="H588" i="10"/>
  <c r="G588" i="10"/>
  <c r="H583" i="10"/>
  <c r="G583" i="10"/>
  <c r="H578" i="10"/>
  <c r="G578" i="10"/>
  <c r="H573" i="10"/>
  <c r="G573" i="10"/>
  <c r="H568" i="10"/>
  <c r="G568" i="10"/>
  <c r="H563" i="10"/>
  <c r="G563" i="10"/>
  <c r="H558" i="10"/>
  <c r="G558" i="10"/>
  <c r="H553" i="10"/>
  <c r="G553" i="10"/>
  <c r="H548" i="10"/>
  <c r="G548" i="10"/>
  <c r="H543" i="10"/>
  <c r="G543" i="10"/>
  <c r="H538" i="10"/>
  <c r="G538" i="10"/>
  <c r="H530" i="10"/>
  <c r="G530" i="10"/>
  <c r="H525" i="10"/>
  <c r="G525" i="10"/>
  <c r="H506" i="10"/>
  <c r="G506" i="10"/>
  <c r="G488" i="10"/>
  <c r="H488" i="10"/>
  <c r="G489" i="10"/>
  <c r="H489" i="10"/>
  <c r="G490" i="10"/>
  <c r="H490" i="10"/>
  <c r="G491" i="10"/>
  <c r="H491" i="10"/>
  <c r="G492" i="10"/>
  <c r="H492" i="10"/>
  <c r="G493" i="10"/>
  <c r="H493" i="10"/>
  <c r="G494" i="10"/>
  <c r="H494" i="10"/>
  <c r="G495" i="10"/>
  <c r="H495" i="10"/>
  <c r="G496" i="10"/>
  <c r="H496" i="10"/>
  <c r="G497" i="10"/>
  <c r="H497" i="10"/>
  <c r="G498" i="10"/>
  <c r="H498" i="10"/>
  <c r="G499" i="10"/>
  <c r="H499" i="10"/>
  <c r="G500" i="10"/>
  <c r="H500" i="10"/>
  <c r="G501" i="10"/>
  <c r="H501" i="10"/>
  <c r="G502" i="10"/>
  <c r="H502" i="10"/>
  <c r="G503" i="10"/>
  <c r="H503" i="10"/>
  <c r="G504" i="10"/>
  <c r="H504" i="10"/>
  <c r="G471" i="10"/>
  <c r="H471" i="10"/>
  <c r="G472" i="10"/>
  <c r="H472" i="10"/>
  <c r="G473" i="10"/>
  <c r="H473" i="10"/>
  <c r="G474" i="10"/>
  <c r="H474" i="10"/>
  <c r="G475" i="10"/>
  <c r="H475" i="10"/>
  <c r="G476" i="10"/>
  <c r="H476" i="10"/>
  <c r="G477" i="10"/>
  <c r="H477" i="10"/>
  <c r="G478" i="10"/>
  <c r="H478" i="10"/>
  <c r="G479" i="10"/>
  <c r="H479" i="10"/>
  <c r="G480" i="10"/>
  <c r="H480" i="10"/>
  <c r="G481" i="10"/>
  <c r="H481" i="10"/>
  <c r="G482" i="10"/>
  <c r="H482" i="10"/>
  <c r="G483" i="10"/>
  <c r="H483" i="10"/>
  <c r="G484" i="10"/>
  <c r="H484" i="10"/>
  <c r="G485" i="10"/>
  <c r="H485" i="10"/>
  <c r="G465" i="10"/>
  <c r="H465" i="10"/>
  <c r="G466" i="10"/>
  <c r="H466" i="10"/>
  <c r="G467" i="10"/>
  <c r="H467" i="10"/>
  <c r="G468" i="10"/>
  <c r="H468" i="10"/>
  <c r="G453" i="10"/>
  <c r="H453" i="10"/>
  <c r="G454" i="10"/>
  <c r="H454" i="10"/>
  <c r="G455" i="10"/>
  <c r="H455" i="10"/>
  <c r="G456" i="10"/>
  <c r="H456" i="10"/>
  <c r="G457" i="10"/>
  <c r="H457" i="10"/>
  <c r="G458" i="10"/>
  <c r="H458" i="10"/>
  <c r="G459" i="10"/>
  <c r="H459" i="10"/>
  <c r="G460" i="10"/>
  <c r="H460" i="10"/>
  <c r="G461" i="10"/>
  <c r="H461" i="10"/>
  <c r="G462" i="10"/>
  <c r="H462" i="10"/>
  <c r="G442" i="10"/>
  <c r="H442" i="10"/>
  <c r="G443" i="10"/>
  <c r="H443" i="10"/>
  <c r="G444" i="10"/>
  <c r="H444" i="10"/>
  <c r="G445" i="10"/>
  <c r="H445" i="10"/>
  <c r="G446" i="10"/>
  <c r="H446" i="10"/>
  <c r="G447" i="10"/>
  <c r="H447" i="10"/>
  <c r="G448" i="10"/>
  <c r="H448" i="10"/>
  <c r="G449" i="10"/>
  <c r="H449" i="10"/>
  <c r="G450" i="10"/>
  <c r="H450" i="10"/>
  <c r="H487" i="10"/>
  <c r="G487" i="10"/>
  <c r="H470" i="10"/>
  <c r="G470" i="10"/>
  <c r="H464" i="10"/>
  <c r="G464" i="10"/>
  <c r="H452" i="10"/>
  <c r="G452" i="10"/>
  <c r="H441" i="10"/>
  <c r="G441" i="10"/>
  <c r="G438" i="10"/>
  <c r="H438" i="10"/>
  <c r="G439" i="10"/>
  <c r="H439" i="10"/>
  <c r="G428" i="10"/>
  <c r="H428" i="10"/>
  <c r="G429" i="10"/>
  <c r="H429" i="10"/>
  <c r="G430" i="10"/>
  <c r="H430" i="10"/>
  <c r="G423" i="10"/>
  <c r="H423" i="10"/>
  <c r="G424" i="10"/>
  <c r="H424" i="10"/>
  <c r="G425" i="10"/>
  <c r="H425" i="10"/>
  <c r="H427" i="10"/>
  <c r="G427" i="10"/>
  <c r="H422" i="10"/>
  <c r="G422" i="10"/>
  <c r="G397" i="10"/>
  <c r="H397" i="10"/>
  <c r="G398" i="10"/>
  <c r="H398" i="10"/>
  <c r="G399" i="10"/>
  <c r="H399" i="10"/>
  <c r="G400" i="10"/>
  <c r="H400" i="10"/>
  <c r="G401" i="10"/>
  <c r="H401" i="10"/>
  <c r="G402" i="10"/>
  <c r="H402" i="10"/>
  <c r="G403" i="10"/>
  <c r="H403" i="10"/>
  <c r="G404" i="10"/>
  <c r="H404" i="10"/>
  <c r="G405" i="10"/>
  <c r="H405" i="10"/>
  <c r="G406" i="10"/>
  <c r="H406" i="10"/>
  <c r="G407" i="10"/>
  <c r="H407" i="10"/>
  <c r="G408" i="10"/>
  <c r="H408" i="10"/>
  <c r="G409" i="10"/>
  <c r="H409" i="10"/>
  <c r="G410" i="10"/>
  <c r="H410" i="10"/>
  <c r="G411" i="10"/>
  <c r="H411" i="10"/>
  <c r="G412" i="10"/>
  <c r="H412" i="10"/>
  <c r="G413" i="10"/>
  <c r="H413" i="10"/>
  <c r="G414" i="10"/>
  <c r="H414" i="10"/>
  <c r="G415" i="10"/>
  <c r="H415" i="10"/>
  <c r="G416" i="10"/>
  <c r="H416" i="10"/>
  <c r="G417" i="10"/>
  <c r="H417" i="10"/>
  <c r="G418" i="10"/>
  <c r="H418" i="10"/>
  <c r="G419" i="10"/>
  <c r="H419" i="10"/>
  <c r="G420" i="10"/>
  <c r="H420" i="10"/>
  <c r="G392" i="10"/>
  <c r="H392" i="10"/>
  <c r="G393" i="10"/>
  <c r="H393" i="10"/>
  <c r="G394" i="10"/>
  <c r="H394" i="10"/>
  <c r="G381" i="10"/>
  <c r="H381" i="10"/>
  <c r="G382" i="10"/>
  <c r="H382" i="10"/>
  <c r="G383" i="10"/>
  <c r="H383" i="10"/>
  <c r="G384" i="10"/>
  <c r="H384" i="10"/>
  <c r="G385" i="10"/>
  <c r="H385" i="10"/>
  <c r="G386" i="10"/>
  <c r="H386" i="10"/>
  <c r="G387" i="10"/>
  <c r="H387" i="10"/>
  <c r="G388" i="10"/>
  <c r="H388" i="10"/>
  <c r="G389" i="10"/>
  <c r="H389" i="10"/>
  <c r="G371" i="10"/>
  <c r="H371" i="10"/>
  <c r="G372" i="10"/>
  <c r="H372" i="10"/>
  <c r="G373" i="10"/>
  <c r="H373" i="10"/>
  <c r="G374" i="10"/>
  <c r="H374" i="10"/>
  <c r="G375" i="10"/>
  <c r="H375" i="10"/>
  <c r="G376" i="10"/>
  <c r="H376" i="10"/>
  <c r="G377" i="10"/>
  <c r="H377" i="10"/>
  <c r="G378" i="10"/>
  <c r="H378" i="10"/>
  <c r="G361" i="10"/>
  <c r="H361" i="10"/>
  <c r="G362" i="10"/>
  <c r="H362" i="10"/>
  <c r="G363" i="10"/>
  <c r="H363" i="10"/>
  <c r="G364" i="10"/>
  <c r="H364" i="10"/>
  <c r="G365" i="10"/>
  <c r="H365" i="10"/>
  <c r="G366" i="10"/>
  <c r="H366" i="10"/>
  <c r="G367" i="10"/>
  <c r="H367" i="10"/>
  <c r="G368" i="10"/>
  <c r="H368" i="10"/>
  <c r="H396" i="10"/>
  <c r="G396" i="10"/>
  <c r="H391" i="10"/>
  <c r="G391" i="10"/>
  <c r="H380" i="10"/>
  <c r="G380" i="10"/>
  <c r="H370" i="10"/>
  <c r="G370" i="10"/>
  <c r="H360" i="10"/>
  <c r="G360" i="10"/>
  <c r="G346" i="10"/>
  <c r="H346" i="10"/>
  <c r="G347" i="10"/>
  <c r="H347" i="10"/>
  <c r="G348" i="10"/>
  <c r="H348" i="10"/>
  <c r="G349" i="10"/>
  <c r="H349" i="10"/>
  <c r="G350" i="10"/>
  <c r="H350" i="10"/>
  <c r="G351" i="10"/>
  <c r="H351" i="10"/>
  <c r="G352" i="10"/>
  <c r="H352" i="10"/>
  <c r="G353" i="10"/>
  <c r="H353" i="10"/>
  <c r="G354" i="10"/>
  <c r="H354" i="10"/>
  <c r="G355" i="10"/>
  <c r="H355" i="10"/>
  <c r="G356" i="10"/>
  <c r="H356" i="10"/>
  <c r="G357" i="10"/>
  <c r="H357" i="10"/>
  <c r="G358" i="10"/>
  <c r="H358" i="10"/>
  <c r="H345" i="10"/>
  <c r="G345" i="10"/>
  <c r="G318" i="10"/>
  <c r="H318" i="10"/>
  <c r="G319" i="10"/>
  <c r="H319" i="10"/>
  <c r="G320" i="10"/>
  <c r="H320" i="10"/>
  <c r="G321" i="10"/>
  <c r="H321" i="10"/>
  <c r="G322" i="10"/>
  <c r="H322" i="10"/>
  <c r="G323" i="10"/>
  <c r="H323" i="10"/>
  <c r="G324" i="10"/>
  <c r="H324" i="10"/>
  <c r="G325" i="10"/>
  <c r="H325" i="10"/>
  <c r="G326" i="10"/>
  <c r="H326" i="10"/>
  <c r="G327" i="10"/>
  <c r="H327" i="10"/>
  <c r="G328" i="10"/>
  <c r="H328" i="10"/>
  <c r="G329" i="10"/>
  <c r="H329" i="10"/>
  <c r="G330" i="10"/>
  <c r="H330" i="10"/>
  <c r="G331" i="10"/>
  <c r="H331" i="10"/>
  <c r="G332" i="10"/>
  <c r="H332" i="10"/>
  <c r="G333" i="10"/>
  <c r="H333" i="10"/>
  <c r="G334" i="10"/>
  <c r="H334" i="10"/>
  <c r="G335" i="10"/>
  <c r="H335" i="10"/>
  <c r="G336" i="10"/>
  <c r="H336" i="10"/>
  <c r="G337" i="10"/>
  <c r="H337" i="10"/>
  <c r="G338" i="10"/>
  <c r="H338" i="10"/>
  <c r="G339" i="10"/>
  <c r="H339" i="10"/>
  <c r="G340" i="10"/>
  <c r="H340" i="10"/>
  <c r="G341" i="10"/>
  <c r="H341" i="10"/>
  <c r="G342" i="10"/>
  <c r="H342" i="10"/>
  <c r="G343" i="10"/>
  <c r="H343" i="10"/>
  <c r="G317" i="10"/>
  <c r="H317" i="10"/>
  <c r="G309" i="10"/>
  <c r="H309" i="10"/>
  <c r="G310" i="10"/>
  <c r="H310" i="10"/>
  <c r="G311" i="10"/>
  <c r="H311" i="10"/>
  <c r="G312" i="10"/>
  <c r="H312" i="10"/>
  <c r="G313" i="10"/>
  <c r="H313" i="10"/>
  <c r="G314" i="10"/>
  <c r="H314" i="10"/>
  <c r="G315" i="10"/>
  <c r="H315" i="10"/>
  <c r="G298" i="10"/>
  <c r="H298" i="10"/>
  <c r="G299" i="10"/>
  <c r="H299" i="10"/>
  <c r="G300" i="10"/>
  <c r="H300" i="10"/>
  <c r="G301" i="10"/>
  <c r="H301" i="10"/>
  <c r="G302" i="10"/>
  <c r="H302" i="10"/>
  <c r="G303" i="10"/>
  <c r="H303" i="10"/>
  <c r="G304" i="10"/>
  <c r="H304" i="10"/>
  <c r="G305" i="10"/>
  <c r="H305" i="10"/>
  <c r="G306" i="10"/>
  <c r="H306" i="10"/>
  <c r="G278" i="10"/>
  <c r="H278" i="10"/>
  <c r="G279" i="10"/>
  <c r="H279" i="10"/>
  <c r="G280" i="10"/>
  <c r="H280" i="10"/>
  <c r="G281" i="10"/>
  <c r="H281" i="10"/>
  <c r="G282" i="10"/>
  <c r="H282" i="10"/>
  <c r="G283" i="10"/>
  <c r="H283" i="10"/>
  <c r="G284" i="10"/>
  <c r="H284" i="10"/>
  <c r="G285" i="10"/>
  <c r="H285" i="10"/>
  <c r="G286" i="10"/>
  <c r="H286" i="10"/>
  <c r="G287" i="10"/>
  <c r="H287" i="10"/>
  <c r="G288" i="10"/>
  <c r="H288" i="10"/>
  <c r="G289" i="10"/>
  <c r="H289" i="10"/>
  <c r="G290" i="10"/>
  <c r="H290" i="10"/>
  <c r="G291" i="10"/>
  <c r="H291" i="10"/>
  <c r="G292" i="10"/>
  <c r="H292" i="10"/>
  <c r="G293" i="10"/>
  <c r="H293" i="10"/>
  <c r="G294" i="10"/>
  <c r="H294" i="10"/>
  <c r="G295" i="10"/>
  <c r="H295" i="10"/>
  <c r="G255" i="10"/>
  <c r="H255" i="10"/>
  <c r="G256" i="10"/>
  <c r="H256" i="10"/>
  <c r="G257" i="10"/>
  <c r="H257" i="10"/>
  <c r="G258" i="10"/>
  <c r="H258" i="10"/>
  <c r="G259" i="10"/>
  <c r="H259" i="10"/>
  <c r="G260" i="10"/>
  <c r="H260" i="10"/>
  <c r="G261" i="10"/>
  <c r="H261" i="10"/>
  <c r="G262" i="10"/>
  <c r="H262" i="10"/>
  <c r="G263" i="10"/>
  <c r="H263" i="10"/>
  <c r="G264" i="10"/>
  <c r="H264" i="10"/>
  <c r="G265" i="10"/>
  <c r="H265" i="10"/>
  <c r="G266" i="10"/>
  <c r="H266" i="10"/>
  <c r="G267" i="10"/>
  <c r="H267" i="10"/>
  <c r="G268" i="10"/>
  <c r="H268" i="10"/>
  <c r="G269" i="10"/>
  <c r="H269" i="10"/>
  <c r="G270" i="10"/>
  <c r="H270" i="10"/>
  <c r="G271" i="10"/>
  <c r="H271" i="10"/>
  <c r="G272" i="10"/>
  <c r="H272" i="10"/>
  <c r="G273" i="10"/>
  <c r="H273" i="10"/>
  <c r="G274" i="10"/>
  <c r="H274" i="10"/>
  <c r="G275" i="10"/>
  <c r="H275" i="10"/>
  <c r="G248" i="10"/>
  <c r="H248" i="10"/>
  <c r="G249" i="10"/>
  <c r="H249" i="10"/>
  <c r="G250" i="10"/>
  <c r="H250" i="10"/>
  <c r="G251" i="10"/>
  <c r="H251" i="10"/>
  <c r="G252" i="10"/>
  <c r="H252" i="10"/>
  <c r="G224" i="10"/>
  <c r="H224" i="10"/>
  <c r="G225" i="10"/>
  <c r="H225" i="10"/>
  <c r="G226" i="10"/>
  <c r="H226" i="10"/>
  <c r="G227" i="10"/>
  <c r="H227" i="10"/>
  <c r="G228" i="10"/>
  <c r="H228" i="10"/>
  <c r="G229" i="10"/>
  <c r="H229" i="10"/>
  <c r="G230" i="10"/>
  <c r="H230" i="10"/>
  <c r="G231" i="10"/>
  <c r="H231" i="10"/>
  <c r="G232" i="10"/>
  <c r="H232" i="10"/>
  <c r="G233" i="10"/>
  <c r="H233" i="10"/>
  <c r="G234" i="10"/>
  <c r="H234" i="10"/>
  <c r="G235" i="10"/>
  <c r="H235" i="10"/>
  <c r="G236" i="10"/>
  <c r="H236" i="10"/>
  <c r="G237" i="10"/>
  <c r="H237" i="10"/>
  <c r="G238" i="10"/>
  <c r="H238" i="10"/>
  <c r="G239" i="10"/>
  <c r="H239" i="10"/>
  <c r="G240" i="10"/>
  <c r="H240" i="10"/>
  <c r="G241" i="10"/>
  <c r="H241" i="10"/>
  <c r="G242" i="10"/>
  <c r="H242" i="10"/>
  <c r="G243" i="10"/>
  <c r="H243" i="10"/>
  <c r="G244" i="10"/>
  <c r="H244" i="10"/>
  <c r="G245" i="10"/>
  <c r="H245" i="10"/>
  <c r="G215" i="10"/>
  <c r="H215" i="10"/>
  <c r="G216" i="10"/>
  <c r="H216" i="10"/>
  <c r="G217" i="10"/>
  <c r="H217" i="10"/>
  <c r="G218" i="10"/>
  <c r="H218" i="10"/>
  <c r="G219" i="10"/>
  <c r="H219" i="10"/>
  <c r="G220" i="10"/>
  <c r="H220" i="10"/>
  <c r="G221" i="10"/>
  <c r="H221" i="10"/>
  <c r="G188" i="10"/>
  <c r="H188" i="10"/>
  <c r="G189" i="10"/>
  <c r="H189" i="10"/>
  <c r="G190" i="10"/>
  <c r="H190" i="10"/>
  <c r="G191" i="10"/>
  <c r="H191" i="10"/>
  <c r="G192" i="10"/>
  <c r="H192" i="10"/>
  <c r="G193" i="10"/>
  <c r="H193" i="10"/>
  <c r="G194" i="10"/>
  <c r="H194" i="10"/>
  <c r="G195" i="10"/>
  <c r="H195" i="10"/>
  <c r="G196" i="10"/>
  <c r="H196" i="10"/>
  <c r="G197" i="10"/>
  <c r="H197" i="10"/>
  <c r="G198" i="10"/>
  <c r="H198" i="10"/>
  <c r="G199" i="10"/>
  <c r="H199" i="10"/>
  <c r="G200" i="10"/>
  <c r="H200" i="10"/>
  <c r="G201" i="10"/>
  <c r="H201" i="10"/>
  <c r="G202" i="10"/>
  <c r="H202" i="10"/>
  <c r="G203" i="10"/>
  <c r="H203" i="10"/>
  <c r="G204" i="10"/>
  <c r="H204" i="10"/>
  <c r="G205" i="10"/>
  <c r="H205" i="10"/>
  <c r="G206" i="10"/>
  <c r="H206" i="10"/>
  <c r="G207" i="10"/>
  <c r="H207" i="10"/>
  <c r="G208" i="10"/>
  <c r="H208" i="10"/>
  <c r="G209" i="10"/>
  <c r="H209" i="10"/>
  <c r="G210" i="10"/>
  <c r="H210" i="10"/>
  <c r="G211" i="10"/>
  <c r="H211" i="10"/>
  <c r="G212" i="10"/>
  <c r="H212" i="10"/>
  <c r="G161" i="10"/>
  <c r="H161" i="10"/>
  <c r="G162" i="10"/>
  <c r="H162" i="10"/>
  <c r="G163" i="10"/>
  <c r="H163" i="10"/>
  <c r="G164" i="10"/>
  <c r="H164" i="10"/>
  <c r="G165" i="10"/>
  <c r="H165" i="10"/>
  <c r="G166" i="10"/>
  <c r="H166" i="10"/>
  <c r="G167" i="10"/>
  <c r="H167" i="10"/>
  <c r="G168" i="10"/>
  <c r="H168" i="10"/>
  <c r="G169" i="10"/>
  <c r="H169" i="10"/>
  <c r="G170" i="10"/>
  <c r="H170" i="10"/>
  <c r="G171" i="10"/>
  <c r="H171" i="10"/>
  <c r="G172" i="10"/>
  <c r="H172" i="10"/>
  <c r="G173" i="10"/>
  <c r="H173" i="10"/>
  <c r="G174" i="10"/>
  <c r="H174" i="10"/>
  <c r="G175" i="10"/>
  <c r="H175" i="10"/>
  <c r="G176" i="10"/>
  <c r="H176" i="10"/>
  <c r="G177" i="10"/>
  <c r="H177" i="10"/>
  <c r="G178" i="10"/>
  <c r="H178" i="10"/>
  <c r="G179" i="10"/>
  <c r="H179" i="10"/>
  <c r="G180" i="10"/>
  <c r="H180" i="10"/>
  <c r="G181" i="10"/>
  <c r="H181" i="10"/>
  <c r="G182" i="10"/>
  <c r="H182" i="10"/>
  <c r="G183" i="10"/>
  <c r="H183" i="10"/>
  <c r="G184" i="10"/>
  <c r="H184" i="10"/>
  <c r="G185" i="10"/>
  <c r="H185" i="10"/>
  <c r="G132" i="10"/>
  <c r="H132" i="10"/>
  <c r="G133" i="10"/>
  <c r="H133" i="10"/>
  <c r="G134" i="10"/>
  <c r="H134" i="10"/>
  <c r="G135" i="10"/>
  <c r="H135" i="10"/>
  <c r="G136" i="10"/>
  <c r="H136" i="10"/>
  <c r="G137" i="10"/>
  <c r="H137" i="10"/>
  <c r="G138" i="10"/>
  <c r="H138" i="10"/>
  <c r="G139" i="10"/>
  <c r="H139" i="10"/>
  <c r="G140" i="10"/>
  <c r="H140" i="10"/>
  <c r="G141" i="10"/>
  <c r="H141" i="10"/>
  <c r="G142" i="10"/>
  <c r="H142" i="10"/>
  <c r="G143" i="10"/>
  <c r="H143" i="10"/>
  <c r="G144" i="10"/>
  <c r="H144" i="10"/>
  <c r="G145" i="10"/>
  <c r="H145" i="10"/>
  <c r="G146" i="10"/>
  <c r="H146" i="10"/>
  <c r="G147" i="10"/>
  <c r="H147" i="10"/>
  <c r="G148" i="10"/>
  <c r="H148" i="10"/>
  <c r="G149" i="10"/>
  <c r="H149" i="10"/>
  <c r="G150" i="10"/>
  <c r="H150" i="10"/>
  <c r="G151" i="10"/>
  <c r="H151" i="10"/>
  <c r="G152" i="10"/>
  <c r="H152" i="10"/>
  <c r="G153" i="10"/>
  <c r="H153" i="10"/>
  <c r="G154" i="10"/>
  <c r="H154" i="10"/>
  <c r="G155" i="10"/>
  <c r="H155" i="10"/>
  <c r="G156" i="10"/>
  <c r="H156" i="10"/>
  <c r="G157" i="10"/>
  <c r="H157" i="10"/>
  <c r="G158" i="10"/>
  <c r="H158" i="10"/>
  <c r="G118" i="10"/>
  <c r="H118" i="10"/>
  <c r="G119" i="10"/>
  <c r="H119" i="10"/>
  <c r="G120" i="10"/>
  <c r="H120" i="10"/>
  <c r="G121" i="10"/>
  <c r="H121" i="10"/>
  <c r="G122" i="10"/>
  <c r="H122" i="10"/>
  <c r="G123" i="10"/>
  <c r="H123" i="10"/>
  <c r="G124" i="10"/>
  <c r="H124" i="10"/>
  <c r="G125" i="10"/>
  <c r="H125" i="10"/>
  <c r="G126" i="10"/>
  <c r="H126" i="10"/>
  <c r="G127" i="10"/>
  <c r="H127" i="10"/>
  <c r="G128" i="10"/>
  <c r="H128" i="10"/>
  <c r="G129" i="10"/>
  <c r="H129" i="10"/>
  <c r="G115" i="10"/>
  <c r="H115" i="10"/>
  <c r="G113" i="10"/>
  <c r="H113" i="10"/>
  <c r="G114" i="10"/>
  <c r="H114" i="10"/>
  <c r="G107" i="10"/>
  <c r="H107" i="10"/>
  <c r="G108" i="10"/>
  <c r="H108" i="10"/>
  <c r="G109" i="10"/>
  <c r="H109" i="10"/>
  <c r="G110" i="10"/>
  <c r="H110" i="10"/>
  <c r="G80" i="10"/>
  <c r="H80" i="10"/>
  <c r="G81" i="10"/>
  <c r="H81" i="10"/>
  <c r="G82" i="10"/>
  <c r="H82" i="10"/>
  <c r="G83" i="10"/>
  <c r="H83" i="10"/>
  <c r="G84" i="10"/>
  <c r="H84" i="10"/>
  <c r="G85" i="10"/>
  <c r="H85" i="10"/>
  <c r="G86" i="10"/>
  <c r="H86" i="10"/>
  <c r="G87" i="10"/>
  <c r="H87" i="10"/>
  <c r="G88" i="10"/>
  <c r="H88" i="10"/>
  <c r="G89" i="10"/>
  <c r="H89" i="10"/>
  <c r="G90" i="10"/>
  <c r="H90" i="10"/>
  <c r="G91" i="10"/>
  <c r="H91" i="10"/>
  <c r="G92" i="10"/>
  <c r="H92" i="10"/>
  <c r="G93" i="10"/>
  <c r="H93" i="10"/>
  <c r="G94" i="10"/>
  <c r="H94" i="10"/>
  <c r="G95" i="10"/>
  <c r="H95" i="10"/>
  <c r="G96" i="10"/>
  <c r="H96" i="10"/>
  <c r="G97" i="10"/>
  <c r="H97" i="10"/>
  <c r="G98" i="10"/>
  <c r="H98" i="10"/>
  <c r="G99" i="10"/>
  <c r="H99" i="10"/>
  <c r="G100" i="10"/>
  <c r="H100" i="10"/>
  <c r="G101" i="10"/>
  <c r="H101" i="10"/>
  <c r="G102" i="10"/>
  <c r="H102" i="10"/>
  <c r="G103" i="10"/>
  <c r="H103" i="10"/>
  <c r="G104" i="10"/>
  <c r="H104" i="10"/>
  <c r="G58" i="10"/>
  <c r="H58" i="10"/>
  <c r="G59" i="10"/>
  <c r="H59" i="10"/>
  <c r="G60" i="10"/>
  <c r="H60" i="10"/>
  <c r="G61" i="10"/>
  <c r="H61" i="10"/>
  <c r="G62" i="10"/>
  <c r="H62" i="10"/>
  <c r="G63" i="10"/>
  <c r="H63" i="10"/>
  <c r="G64" i="10"/>
  <c r="H64" i="10"/>
  <c r="G65" i="10"/>
  <c r="H65" i="10"/>
  <c r="G66" i="10"/>
  <c r="H66" i="10"/>
  <c r="G67" i="10"/>
  <c r="H67" i="10"/>
  <c r="G68" i="10"/>
  <c r="H68" i="10"/>
  <c r="G69" i="10"/>
  <c r="H69" i="10"/>
  <c r="G70" i="10"/>
  <c r="H70" i="10"/>
  <c r="G71" i="10"/>
  <c r="H71" i="10"/>
  <c r="G72" i="10"/>
  <c r="H72" i="10"/>
  <c r="G73" i="10"/>
  <c r="H73" i="10"/>
  <c r="G74" i="10"/>
  <c r="H74" i="10"/>
  <c r="G75" i="10"/>
  <c r="H75" i="10"/>
  <c r="G76" i="10"/>
  <c r="H76" i="10"/>
  <c r="G77" i="10"/>
  <c r="H77" i="10"/>
  <c r="H53" i="10"/>
  <c r="H54" i="10"/>
  <c r="H55" i="10"/>
  <c r="C8" i="10"/>
  <c r="H308" i="10"/>
  <c r="G308" i="10"/>
  <c r="H297" i="10"/>
  <c r="G297" i="10"/>
  <c r="H277" i="10"/>
  <c r="G277" i="10"/>
  <c r="H254" i="10"/>
  <c r="G254" i="10"/>
  <c r="H247" i="10"/>
  <c r="G247" i="10"/>
  <c r="H223" i="10"/>
  <c r="G223" i="10"/>
  <c r="H214" i="10"/>
  <c r="G214" i="10"/>
  <c r="H187" i="10"/>
  <c r="G187" i="10"/>
  <c r="H160" i="10"/>
  <c r="G160" i="10"/>
  <c r="H131" i="10"/>
  <c r="G131" i="10"/>
  <c r="H117" i="10"/>
  <c r="G117" i="10"/>
  <c r="H112" i="10"/>
  <c r="G112" i="10"/>
  <c r="H106" i="10"/>
  <c r="G106" i="10"/>
  <c r="H79" i="10"/>
  <c r="G79" i="10"/>
  <c r="C46" i="10" l="1"/>
  <c r="G46" i="10" s="1"/>
  <c r="D46" i="10"/>
  <c r="H46" i="10" s="1"/>
  <c r="F46" i="10"/>
  <c r="E46" i="10"/>
  <c r="E47" i="10"/>
  <c r="C48" i="10" l="1"/>
  <c r="D48" i="10"/>
  <c r="F48" i="10"/>
  <c r="E48" i="10"/>
  <c r="F432" i="10"/>
  <c r="E432" i="10"/>
  <c r="F433" i="10"/>
  <c r="H433" i="10" s="1"/>
  <c r="E433" i="10"/>
  <c r="F434" i="10"/>
  <c r="H434" i="10" s="1"/>
  <c r="E434" i="10"/>
  <c r="F435" i="10"/>
  <c r="H435" i="10" s="1"/>
  <c r="E435" i="10"/>
  <c r="F436" i="10"/>
  <c r="H436" i="10" s="1"/>
  <c r="E436" i="10"/>
  <c r="F437" i="10"/>
  <c r="E437" i="10"/>
  <c r="H57" i="10"/>
  <c r="G57" i="10"/>
  <c r="D8" i="10"/>
  <c r="H9" i="10"/>
  <c r="E9" i="10"/>
  <c r="F9" i="10"/>
  <c r="C9" i="10"/>
  <c r="D10" i="10"/>
  <c r="H10" i="10" s="1"/>
  <c r="E10" i="10"/>
  <c r="F10" i="10"/>
  <c r="C10" i="10"/>
  <c r="G10" i="10" s="1"/>
  <c r="D11" i="10"/>
  <c r="E11" i="10"/>
  <c r="F11" i="10"/>
  <c r="C11" i="10"/>
  <c r="G11" i="10" s="1"/>
  <c r="D12" i="10"/>
  <c r="H12" i="10" s="1"/>
  <c r="E12" i="10"/>
  <c r="F12" i="10"/>
  <c r="C12" i="10"/>
  <c r="G12" i="10" s="1"/>
  <c r="D13" i="10"/>
  <c r="H13" i="10" s="1"/>
  <c r="E13" i="10"/>
  <c r="F13" i="10"/>
  <c r="C13" i="10"/>
  <c r="G13" i="10" s="1"/>
  <c r="D14" i="10"/>
  <c r="E14" i="10"/>
  <c r="F14" i="10"/>
  <c r="C14" i="10"/>
  <c r="G14" i="10" s="1"/>
  <c r="D15" i="10"/>
  <c r="H15" i="10" s="1"/>
  <c r="E15" i="10"/>
  <c r="F15" i="10"/>
  <c r="C15" i="10"/>
  <c r="G15" i="10" s="1"/>
  <c r="D16" i="10"/>
  <c r="H16" i="10" s="1"/>
  <c r="E16" i="10"/>
  <c r="F16" i="10"/>
  <c r="C16" i="10"/>
  <c r="G16" i="10" s="1"/>
  <c r="D17" i="10"/>
  <c r="E17" i="10"/>
  <c r="F17" i="10"/>
  <c r="C17" i="10"/>
  <c r="G17" i="10" s="1"/>
  <c r="D18" i="10"/>
  <c r="H18" i="10" s="1"/>
  <c r="E18" i="10"/>
  <c r="F18" i="10"/>
  <c r="C18" i="10"/>
  <c r="G18" i="10" s="1"/>
  <c r="D19" i="10"/>
  <c r="H19" i="10" s="1"/>
  <c r="E19" i="10"/>
  <c r="F19" i="10"/>
  <c r="C19" i="10"/>
  <c r="G19" i="10" s="1"/>
  <c r="D20" i="10"/>
  <c r="E20" i="10"/>
  <c r="F20" i="10"/>
  <c r="C20" i="10"/>
  <c r="G20" i="10" s="1"/>
  <c r="D24" i="10"/>
  <c r="H24" i="10" s="1"/>
  <c r="E24" i="10"/>
  <c r="F24" i="10"/>
  <c r="C24" i="10"/>
  <c r="G24" i="10" s="1"/>
  <c r="C21" i="10"/>
  <c r="G21" i="10" s="1"/>
  <c r="D21" i="10"/>
  <c r="C22" i="10"/>
  <c r="D22" i="10"/>
  <c r="C23" i="10"/>
  <c r="G23" i="10" s="1"/>
  <c r="D23" i="10"/>
  <c r="C25" i="10"/>
  <c r="G25" i="10" s="1"/>
  <c r="D25" i="10"/>
  <c r="C26" i="10"/>
  <c r="G26" i="10" s="1"/>
  <c r="D26" i="10"/>
  <c r="H26" i="10" s="1"/>
  <c r="C27" i="10"/>
  <c r="G27" i="10" s="1"/>
  <c r="D27" i="10"/>
  <c r="H27" i="10" s="1"/>
  <c r="C28" i="10"/>
  <c r="G28" i="10" s="1"/>
  <c r="D28" i="10"/>
  <c r="C29" i="10"/>
  <c r="D29" i="10"/>
  <c r="F21" i="10"/>
  <c r="F22" i="10"/>
  <c r="F23" i="10"/>
  <c r="F25" i="10"/>
  <c r="F26" i="10"/>
  <c r="F27" i="10"/>
  <c r="F28" i="10"/>
  <c r="E21" i="10"/>
  <c r="E22" i="10"/>
  <c r="E23" i="10"/>
  <c r="E25" i="10"/>
  <c r="E26" i="10"/>
  <c r="C47" i="10"/>
  <c r="G47" i="10" s="1"/>
  <c r="D47" i="10"/>
  <c r="C30" i="10"/>
  <c r="D30" i="10"/>
  <c r="C31" i="10"/>
  <c r="G31" i="10" s="1"/>
  <c r="D31" i="10"/>
  <c r="C32" i="10"/>
  <c r="G32" i="10" s="1"/>
  <c r="D32" i="10"/>
  <c r="C33" i="10"/>
  <c r="G33" i="10" s="1"/>
  <c r="D33" i="10"/>
  <c r="C34" i="10"/>
  <c r="D34" i="10"/>
  <c r="C35" i="10"/>
  <c r="D35" i="10"/>
  <c r="C36" i="10"/>
  <c r="D36" i="10"/>
  <c r="C37" i="10"/>
  <c r="G37" i="10" s="1"/>
  <c r="D37" i="10"/>
  <c r="C38" i="10"/>
  <c r="D38" i="10"/>
  <c r="C39" i="10"/>
  <c r="D39" i="10"/>
  <c r="C40" i="10"/>
  <c r="D40" i="10"/>
  <c r="C41" i="10"/>
  <c r="D41" i="10"/>
  <c r="C42" i="10"/>
  <c r="D42" i="10"/>
  <c r="C43" i="10"/>
  <c r="D43" i="10"/>
  <c r="C45" i="10"/>
  <c r="D45" i="10"/>
  <c r="C49" i="10"/>
  <c r="G49" i="10" s="1"/>
  <c r="D49" i="10"/>
  <c r="C50" i="10"/>
  <c r="D50" i="10"/>
  <c r="C51" i="10"/>
  <c r="D51" i="10"/>
  <c r="D52" i="10"/>
  <c r="E28" i="10"/>
  <c r="F29" i="10"/>
  <c r="F30" i="10"/>
  <c r="F31" i="10"/>
  <c r="F32" i="10"/>
  <c r="E27" i="10"/>
  <c r="E29" i="10"/>
  <c r="E30" i="10"/>
  <c r="E31" i="10"/>
  <c r="F33" i="10"/>
  <c r="E33" i="10"/>
  <c r="F34" i="10"/>
  <c r="F35" i="10"/>
  <c r="F36" i="10"/>
  <c r="F37" i="10"/>
  <c r="F38" i="10"/>
  <c r="E34" i="10"/>
  <c r="E35" i="10"/>
  <c r="E36" i="10"/>
  <c r="E37" i="10"/>
  <c r="F40" i="10"/>
  <c r="E40" i="10"/>
  <c r="F41" i="10"/>
  <c r="E41" i="10"/>
  <c r="F42" i="10"/>
  <c r="E42" i="10"/>
  <c r="F43" i="10"/>
  <c r="F44" i="10"/>
  <c r="H44" i="10" s="1"/>
  <c r="E50" i="10"/>
  <c r="F47" i="10"/>
  <c r="F49" i="10"/>
  <c r="E49" i="10"/>
  <c r="F50" i="10"/>
  <c r="F51" i="10"/>
  <c r="E51" i="10"/>
  <c r="F52" i="10"/>
  <c r="E53" i="10"/>
  <c r="G53" i="10" s="1"/>
  <c r="E54" i="10"/>
  <c r="G54" i="10" s="1"/>
  <c r="E55" i="10"/>
  <c r="G55" i="10" s="1"/>
  <c r="G9" i="10" l="1"/>
  <c r="E43" i="10"/>
  <c r="G435" i="10"/>
  <c r="E39" i="10"/>
  <c r="G39" i="10" s="1"/>
  <c r="G434" i="10"/>
  <c r="H42" i="10"/>
  <c r="H52" i="10"/>
  <c r="G52" i="10"/>
  <c r="G42" i="10"/>
  <c r="G36" i="10"/>
  <c r="G30" i="10"/>
  <c r="E8" i="10"/>
  <c r="G8" i="10" s="1"/>
  <c r="G432" i="10"/>
  <c r="H43" i="10"/>
  <c r="G43" i="10"/>
  <c r="H36" i="10"/>
  <c r="H25" i="10"/>
  <c r="F39" i="10"/>
  <c r="H39" i="10" s="1"/>
  <c r="H51" i="10"/>
  <c r="H41" i="10"/>
  <c r="H35" i="10"/>
  <c r="H47" i="10"/>
  <c r="H23" i="10"/>
  <c r="F8" i="10"/>
  <c r="H8" i="10" s="1"/>
  <c r="H432" i="10"/>
  <c r="H37" i="10"/>
  <c r="G51" i="10"/>
  <c r="G41" i="10"/>
  <c r="G35" i="10"/>
  <c r="H20" i="10"/>
  <c r="H17" i="10"/>
  <c r="H14" i="10"/>
  <c r="H11" i="10"/>
  <c r="E45" i="10"/>
  <c r="G45" i="10" s="1"/>
  <c r="G437" i="10"/>
  <c r="H38" i="10"/>
  <c r="H31" i="10"/>
  <c r="E38" i="10"/>
  <c r="G38" i="10" s="1"/>
  <c r="G433" i="10"/>
  <c r="H30" i="10"/>
  <c r="H50" i="10"/>
  <c r="H40" i="10"/>
  <c r="H34" i="10"/>
  <c r="H29" i="10"/>
  <c r="H22" i="10"/>
  <c r="F45" i="10"/>
  <c r="H45" i="10" s="1"/>
  <c r="H437" i="10"/>
  <c r="G50" i="10"/>
  <c r="G40" i="10"/>
  <c r="G34" i="10"/>
  <c r="G29" i="10"/>
  <c r="G22" i="10"/>
  <c r="E44" i="10"/>
  <c r="G44" i="10" s="1"/>
  <c r="G436" i="10"/>
  <c r="H48" i="10"/>
  <c r="H32" i="10"/>
  <c r="H49" i="10"/>
  <c r="H33" i="10"/>
  <c r="H28" i="10"/>
  <c r="H21" i="10"/>
  <c r="G48" i="10"/>
</calcChain>
</file>

<file path=xl/sharedStrings.xml><?xml version="1.0" encoding="utf-8"?>
<sst xmlns="http://schemas.openxmlformats.org/spreadsheetml/2006/main" count="622" uniqueCount="121">
  <si>
    <t>ІНФОРМАЦІЯ</t>
  </si>
  <si>
    <t>про бюджет за бюджетними програмами з деталізацією за кодами економічної класифікації видатків бюджету або класифікації кредитування бюджету</t>
  </si>
  <si>
    <t>Показники</t>
  </si>
  <si>
    <t>КЕКВ</t>
  </si>
  <si>
    <t>Загальний фонд</t>
  </si>
  <si>
    <t>Спеціальний фонд</t>
  </si>
  <si>
    <t>Разом</t>
  </si>
  <si>
    <t>Продукти харчування</t>
  </si>
  <si>
    <t>Загальне керівництво та управління у сфері освіти і науки</t>
  </si>
  <si>
    <t>Державні премії, стипендії та гранти в галузі освіти, науки і техніки, стипендії переможцям міжнародних конкурсів</t>
  </si>
  <si>
    <t>Здійснення зовнішнього оцінювання та моніторинг якості освіти Українським центром оцінювання якості освіти та його регіональними підрозділами</t>
  </si>
  <si>
    <t>Керівництво та управління у сфері забезпечення якості освіти</t>
  </si>
  <si>
    <t>Видатки - усього</t>
  </si>
  <si>
    <t>тис. грн</t>
  </si>
  <si>
    <t>Забезпечення здобуття професійної (професійно-технічної) освіти за професіями загальнодержавного значення</t>
  </si>
  <si>
    <t>Забезпечення здобуття професійної (професійно-технічної) освіти у закладах освіти соціальної реабілітації та адаптації державної форми власності, методичне забезпечення закладів професійної (професійно-технічної) освіти</t>
  </si>
  <si>
    <t>Підготовка кадрів закладами вищої освіти та забезпечення діяльності їх баз практики</t>
  </si>
  <si>
    <t>Здійснення методичного та аналітичного забезпечення діяльності закладів освіти</t>
  </si>
  <si>
    <t>Підготовка кадрів Київським національним університетом імені Тараса Шевченка</t>
  </si>
  <si>
    <t>Забезпечення діяльності Національного фонду досліджень, грантова підтримка наукових досліджень і науково-технічних (експериментальних) розробок</t>
  </si>
  <si>
    <t>Підготовка кадрів закладами фахової передвищої освіти</t>
  </si>
  <si>
    <t>Керівництво та управління у сфері стандартів державної мови</t>
  </si>
  <si>
    <t>КПКВ 220+221</t>
  </si>
  <si>
    <t>Видатки та надання кредитiв -  усього</t>
  </si>
  <si>
    <t>Поточнi видатки</t>
  </si>
  <si>
    <t>Оплата працi i нарахування на заробiтну плату</t>
  </si>
  <si>
    <t>Оплата працi</t>
  </si>
  <si>
    <t xml:space="preserve"> Заробiтна плата</t>
  </si>
  <si>
    <t xml:space="preserve"> Грошове  забезпечення вiйськовослужбовцiв</t>
  </si>
  <si>
    <t>Нарахування на оплату працi</t>
  </si>
  <si>
    <t>Використання товарiв i послуг</t>
  </si>
  <si>
    <t>Предмети, матерiали, обладнання та iнвентар</t>
  </si>
  <si>
    <t>Медикаменти та перев'язувальнi матерiали</t>
  </si>
  <si>
    <t>Оплата послуг (крiм комунальних)</t>
  </si>
  <si>
    <t>Видатки на вiдрядження</t>
  </si>
  <si>
    <t>Оплата комунальних послуг та енергоносiїв</t>
  </si>
  <si>
    <t xml:space="preserve"> Оплата теплопостачання</t>
  </si>
  <si>
    <t xml:space="preserve"> Оплата водопостачання  та водовiдведення</t>
  </si>
  <si>
    <t xml:space="preserve"> Оплата електроенергiї</t>
  </si>
  <si>
    <t xml:space="preserve"> Оплата природного газу</t>
  </si>
  <si>
    <t xml:space="preserve"> Оплата iнших енергоносiїв та iнших комунальних послуг</t>
  </si>
  <si>
    <t>Поточнi трансферти</t>
  </si>
  <si>
    <t>Субсидiї та поточнi трансферти пiдприємствам (установам, органiзацiям)</t>
  </si>
  <si>
    <t>Поточнi трансферти органам державного управлiння iнших рiвнiв</t>
  </si>
  <si>
    <t>Поточнi трансферти  урядам iноземних держав та мiжнародним органiзацiям</t>
  </si>
  <si>
    <t>Соцiальне забезпечення</t>
  </si>
  <si>
    <t>Стипендiї</t>
  </si>
  <si>
    <t>Iншi виплати населенню</t>
  </si>
  <si>
    <t>Iншi поточнi видатки</t>
  </si>
  <si>
    <t>Капiтальнi видатки</t>
  </si>
  <si>
    <t>Придбання основного капiталу</t>
  </si>
  <si>
    <t>Придбання обладнання i предметiв довгострокового користування</t>
  </si>
  <si>
    <t>Капiтальний ремонт</t>
  </si>
  <si>
    <t>Капiтальний ремонт житлового фонду (примiщень)</t>
  </si>
  <si>
    <t>Реконструкцiя  та  реставрацiя</t>
  </si>
  <si>
    <t>Реконструкцiя  та реставрацiя iнших об'єктiв</t>
  </si>
  <si>
    <t>Придбання землi та нематерiальних активiв</t>
  </si>
  <si>
    <t>Капiтальнi трансферти</t>
  </si>
  <si>
    <t>Капiтальнi трансферти пiдприємствам (установам, органiзацiям)</t>
  </si>
  <si>
    <t>Капiтальнi трансферти органам державного управлiння iнших рiвнiв</t>
  </si>
  <si>
    <t>Внутрiшнє кредитування</t>
  </si>
  <si>
    <t>Надання внутрiшнiх кредитiв</t>
  </si>
  <si>
    <t>Надання iнших внутрiшнiх кредитiв</t>
  </si>
  <si>
    <t>Видатки та надання кредитiв - усього</t>
  </si>
  <si>
    <t>Забезпечення організації роботи Національного агентства із забезпечення якості вищої освіти, Національного агентства кваліфікацій, освітнього омбудсмена</t>
  </si>
  <si>
    <t>Капiтальний ремонт iнших об'єктiв</t>
  </si>
  <si>
    <t>Капiтальнi  видатки</t>
  </si>
  <si>
    <t>Заробiтна плата</t>
  </si>
  <si>
    <t xml:space="preserve">Виплата академічних стипендій студентам (курсантам), аспірантам, докторантам закладів фахової передвищої та вищої освіти </t>
  </si>
  <si>
    <t>Виконання зобов'язань України у сфері міжнародного науково-технічного та освітнього співробітництва, участь у рамковій програмі Європейського Союзу з досліджень та інновацій</t>
  </si>
  <si>
    <t>Наукова і науково-технічна діяльність  на антарктичній станції "Академік Вернадський"</t>
  </si>
  <si>
    <t>Створення Центрів професійної досконалості</t>
  </si>
  <si>
    <t>Удосконалення вищої освіти в Україні заради результатів</t>
  </si>
  <si>
    <t>Поточнi  видатки</t>
  </si>
  <si>
    <t>Здійснення сертифікації педагогічних працівників, експертизи та акредитації освітніх програм у сфері забезпечення якості освіти</t>
  </si>
  <si>
    <t xml:space="preserve">Загальнодержавні заходи у сфері освіти </t>
  </si>
  <si>
    <t>Вища освіта, енергоефективність та сталий розвиток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</si>
  <si>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</si>
  <si>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</si>
  <si>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Дослiдження i розробки,  окремi заходи по реалiзацiї державних (регiональних) програм</t>
  </si>
  <si>
    <t xml:space="preserve"> Дослiдження i розробки, окремi заходи розвитку по реалiзацiї державних (регiональних) програм</t>
  </si>
  <si>
    <t>Реконструкцiя та реставрацiя</t>
  </si>
  <si>
    <t>Реконструкцiя та реставрацiя iнших об'єктiв</t>
  </si>
  <si>
    <t>Придбання землi  та нематерiальних активiв</t>
  </si>
  <si>
    <t>Субвенція з державного бюджету місцевим бюджетам на забезпечення якісної, сучасної та доступної загальної середньої освіти «Нова українська школа»</t>
  </si>
  <si>
    <t xml:space="preserve"> Окремi заходи по реалiзацiї державних (регiональних) програм, не вiднесенi до заходів розвитку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</si>
  <si>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</si>
  <si>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r>
      <t xml:space="preserve"> </t>
    </r>
    <r>
      <rPr>
        <b/>
        <sz val="14"/>
        <rFont val="Times New Roman"/>
        <family val="1"/>
        <charset val="204"/>
      </rPr>
      <t xml:space="preserve">МІНІСТЕРСТВО ОСВІТИ І НАУКИ УКРАЇНИ                             </t>
    </r>
  </si>
  <si>
    <t>за 2025 рік</t>
  </si>
  <si>
    <t>план на 2025 рік з урахуванням внесених змін</t>
  </si>
  <si>
    <t>касове виконання за 2025 рік</t>
  </si>
  <si>
    <t>Капiтальне будiвництво (придбання)</t>
  </si>
  <si>
    <t>Капiтальне  будiвництво (придбання) iнших об'єктiв</t>
  </si>
  <si>
    <t>Оплата водопостачання  та водовiдведення</t>
  </si>
  <si>
    <t>Забезпечення діяльності Фонду Президента України з підтримки освіти, науки та спорту</t>
  </si>
  <si>
    <t>Надання освіти закладами загальної середньої освіти державної форми власності та освітніх послуг державною установою для осіб, які перебувають у закладах охорони здоров’я</t>
  </si>
  <si>
    <t>Забезпечення діяльності Національного центру «Мала академія наук України», надання позашкільної освіти державними закладами позашкільної освіти, заходи з позашкільної роботи, проведення всеукраїнських та міжнародних олімпіад у сфері освіти</t>
  </si>
  <si>
    <t>Нарахування на  оплату працi</t>
  </si>
  <si>
    <t>Підтримка пріоритетних напрямів наукових досліджень і науково-технічних (експериментальних) розробок, наукова і науково-технічна діяльність закладів вищої освіти та наукових установ</t>
  </si>
  <si>
    <t>Надання кредитів на будівництво (реконструкцію) і придбання  житла для наукових, науково-педагогічних та педагогічних працівників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</si>
  <si>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 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</si>
  <si>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</si>
  <si>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Дослiдження i розробки, окремi заходи розвитку по реалiзацiї державних (регiональних) програм</t>
  </si>
  <si>
    <t>Підвищення доступності та стійкості освіти в умовах кризи в Україні</t>
  </si>
  <si>
    <t>Надання післядипломної освіти, підвищення кваліфікації фахівців окремих галузей економіки та працівників бюджетної сфери, керівних працівників і спеціалістів державного управління та інших осіб, які виявили бажання працювати на деокупованих територіях України</t>
  </si>
  <si>
    <t>Придбання обладнання для надання освітніх послуг, видання, доставку підручників і посібників для учнів і педагогічних працівників закладів загальної середньої освіти за рахунок гранту JICA для реалізації Програми екстреного відновлення</t>
  </si>
  <si>
    <t>Придбання обладнання для надання освітніх послуг та агентського обслуговування за рахунок гранту JICA для реалізації Програми екстреного відновлення</t>
  </si>
  <si>
    <t>Надання компенсації об`єктам державної та приватної власності, у будівлях (приміщеннях) яких в умовах воєнного стану на безоплатній основі розміщувалися внутрішньо переміщені особи</t>
  </si>
  <si>
    <t xml:space="preserve"> Субвенція з державного бюджету місцевим бюджетам на реалізацію публічного інвестиційного проекту «Безперешкодний доступ до якісної освіти - шкільні автобуси» за рахунок залишку коштів спеціального фонду державного бюджету, джерелом формування якого були кошти, отримані у 2024 році на рахунок для задоволення потреб освіти і науки</t>
  </si>
  <si>
    <t>Субвенція з державного бюджету місцевим бюджетам на відновлення роботи комунальних закладів освіти, що пошкоджені/знищені внаслідок бойових дій</t>
  </si>
  <si>
    <t>Субвенція з державного бюджету місцевим бюджетам на задоволення потреб у забезпеченні безпечного освітнього середовища</t>
  </si>
  <si>
    <t xml:space="preserve"> 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</si>
  <si>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придбання обладнання, інвентарю та устаткування для шкільних їдалень (харчоблоків)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</si>
  <si>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</si>
  <si>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</si>
  <si>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</si>
  <si>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</si>
  <si>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 xml:space="preserve"> 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</si>
  <si>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 xml:space="preserve"> Субвенція з державного бюджету місцевим бюджетам на реалізацію публічного інвестиційного проекту на модернізацію та оновлення матеріально-технічної бази військових (військово-морських, військово-спортивних) ліцеїв, закладів освіти з посиленою військово-фізичною підготовкою</t>
  </si>
  <si>
    <t>Реставрація пам’яток культури, історії та архітектури</t>
  </si>
  <si>
    <t>3143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</si>
</sst>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7" fillId="2" borderId="2" xfId="0" applyFont="1" applyFill="1" applyBorder="1" applyAlignment="1">
      <alignment vertical="center"/>
    </xf>
    <xf numFmtId="4" fontId="2" fillId="2" borderId="2" xfId="0" applyNumberFormat="1" applyFont="1" applyFill="1" applyBorder="1"/>
    <xf numFmtId="0" fontId="7" fillId="2" borderId="2" xfId="0" applyFont="1" applyFill="1" applyBorder="1"/>
    <xf numFmtId="0" fontId="2" fillId="2" borderId="0" xfId="0" applyFont="1" applyFill="1" applyAlignment="1">
      <alignment wrapText="1"/>
    </xf>
    <xf numFmtId="49" fontId="3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/>
    <xf numFmtId="0" fontId="2" fillId="2" borderId="0" xfId="0" applyFont="1" applyFill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Звичайни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12"/>
  <sheetViews>
    <sheetView showZeros="0" tabSelected="1" view="pageBreakPreview" topLeftCell="A597" zoomScale="90" zoomScaleNormal="125" zoomScaleSheetLayoutView="90" workbookViewId="0">
      <selection activeCell="C608" sqref="C608"/>
    </sheetView>
  </sheetViews>
  <sheetFormatPr defaultColWidth="9.140625" defaultRowHeight="15.75" x14ac:dyDescent="0.25"/>
  <cols>
    <col min="1" max="1" width="62.140625" style="6" customWidth="1"/>
    <col min="2" max="2" width="5.85546875" style="7" customWidth="1"/>
    <col min="3" max="8" width="18.7109375" style="2" customWidth="1"/>
    <col min="9" max="9" width="11.140625" style="2" customWidth="1"/>
    <col min="10" max="16384" width="9.140625" style="2"/>
  </cols>
  <sheetData>
    <row r="1" spans="1:8" ht="18.75" x14ac:dyDescent="0.3">
      <c r="A1" s="25" t="s">
        <v>0</v>
      </c>
      <c r="B1" s="25"/>
      <c r="C1" s="25"/>
      <c r="D1" s="25"/>
      <c r="E1" s="25"/>
      <c r="F1" s="25"/>
      <c r="G1" s="25"/>
      <c r="H1" s="25"/>
    </row>
    <row r="2" spans="1:8" ht="28.5" customHeight="1" x14ac:dyDescent="0.3">
      <c r="A2" s="25" t="s">
        <v>1</v>
      </c>
      <c r="B2" s="25"/>
      <c r="C2" s="25"/>
      <c r="D2" s="25"/>
      <c r="E2" s="25"/>
      <c r="F2" s="25"/>
      <c r="G2" s="25"/>
      <c r="H2" s="25"/>
    </row>
    <row r="3" spans="1:8" s="3" customFormat="1" ht="30" customHeight="1" x14ac:dyDescent="0.3">
      <c r="A3" s="26" t="s">
        <v>87</v>
      </c>
      <c r="B3" s="26"/>
      <c r="C3" s="26"/>
      <c r="D3" s="26"/>
      <c r="E3" s="26"/>
      <c r="F3" s="26"/>
      <c r="G3" s="26"/>
      <c r="H3" s="26"/>
    </row>
    <row r="4" spans="1:8" s="3" customFormat="1" ht="18.75" x14ac:dyDescent="0.3">
      <c r="A4" s="27" t="s">
        <v>88</v>
      </c>
      <c r="B4" s="27"/>
      <c r="C4" s="27"/>
      <c r="D4" s="27"/>
      <c r="E4" s="27"/>
      <c r="F4" s="27"/>
      <c r="G4" s="27"/>
      <c r="H4" s="27"/>
    </row>
    <row r="5" spans="1:8" ht="14.25" customHeight="1" x14ac:dyDescent="0.25">
      <c r="A5" s="4" t="s">
        <v>22</v>
      </c>
      <c r="B5" s="5"/>
      <c r="H5" s="8" t="s">
        <v>13</v>
      </c>
    </row>
    <row r="6" spans="1:8" ht="28.5" customHeight="1" x14ac:dyDescent="0.25">
      <c r="A6" s="28" t="s">
        <v>2</v>
      </c>
      <c r="B6" s="30" t="s">
        <v>3</v>
      </c>
      <c r="C6" s="32" t="s">
        <v>4</v>
      </c>
      <c r="D6" s="32"/>
      <c r="E6" s="32" t="s">
        <v>5</v>
      </c>
      <c r="F6" s="32"/>
      <c r="G6" s="32" t="s">
        <v>6</v>
      </c>
      <c r="H6" s="32"/>
    </row>
    <row r="7" spans="1:8" ht="48.75" customHeight="1" x14ac:dyDescent="0.25">
      <c r="A7" s="29"/>
      <c r="B7" s="31"/>
      <c r="C7" s="1" t="s">
        <v>89</v>
      </c>
      <c r="D7" s="1" t="s">
        <v>90</v>
      </c>
      <c r="E7" s="1" t="s">
        <v>89</v>
      </c>
      <c r="F7" s="1" t="s">
        <v>90</v>
      </c>
      <c r="G7" s="1" t="s">
        <v>89</v>
      </c>
      <c r="H7" s="1" t="s">
        <v>90</v>
      </c>
    </row>
    <row r="8" spans="1:8" x14ac:dyDescent="0.25">
      <c r="A8" s="16" t="s">
        <v>63</v>
      </c>
      <c r="B8" s="9"/>
      <c r="C8" s="10">
        <f>C57+C79+C106+C112+C117+C131+C160+C187+C214+C223+C247+C254+C277+C297+C308+C317+C345+C360+C370+C380+C391+C396+C422+C427+C432+C441+C452+C464+C470+C487+C506+C525+C530+C538+C543+C548+C553+C558+C563+C568+C573+C578+C583+C588+C593+C598+C603+C608</f>
        <v>170030354.03</v>
      </c>
      <c r="D8" s="10">
        <f>D57+D79+D106+D112+D117+D131+D160+D187+D214+D223+D247+D254+D277+D297+D308+D317+D345+D360+D370+D380+D391+D396+D422+D427+D432+D441+D452+D464+D470+D487+D506+D525+D530+D538+D543+D548+D553+D558+D563+D568+D573+D578+D583+D588+D593+D598+D603+D608</f>
        <v>162564047.88999999</v>
      </c>
      <c r="E8" s="10">
        <f>E57+E79+E106+E112+E117+E131+E160+E187+E214+E223+E247+E254+E277+E297+E308+E317+E345+E360+E370+E380+E391+E396+E422+E427+E432+E441+E452+E464+E470+E487+E506+E525+E530+E538+E543+E548+E553+E558+E563+E568+E573+E578+E583+E588+E593+E598+E603+E608</f>
        <v>41442877.829999998</v>
      </c>
      <c r="F8" s="10">
        <f>F57+F79+F106+F112+F117+F131+F160+F187+F214+F223+F247+F254+F277+F297+F308+F317+F345+F360+F370+F380+F391+F396+F422+F427+F432+F441+F452+F464+F470+F487+F506+F525+F530+F538+F543+F548+F553+F558+F563+F568+F573+F578+F583+F588+F593+F598+F603+F608</f>
        <v>27716530.170000006</v>
      </c>
      <c r="G8" s="10">
        <f>C8+E8</f>
        <v>211473231.86000001</v>
      </c>
      <c r="H8" s="10">
        <f>D8+F8</f>
        <v>190280578.06</v>
      </c>
    </row>
    <row r="9" spans="1:8" x14ac:dyDescent="0.25">
      <c r="A9" s="16" t="s">
        <v>73</v>
      </c>
      <c r="B9" s="9">
        <v>2000</v>
      </c>
      <c r="C9" s="10">
        <f>C58+C80+C107+C113+C118+C132+C161+C188+C215+C224+C248+C255+C278+C298+C309+C318+C346+C361+C371+C381+C397+C453+C465+C471+C488+C507+C531+C539+C544+C559+C564+C569+C574</f>
        <v>152265347.63</v>
      </c>
      <c r="D9" s="10">
        <f>D58+D80+D107+D113+D118+D132+D161+D188+D215+D224+D248+D255+D278+D298+D309+D318+D346+D361+D371+D381+D397+D453+D465+D471+D488+D507+D531+D539+D544+D559+D564+D569+D574</f>
        <v>149569806.04999998</v>
      </c>
      <c r="E9" s="10">
        <f>E58+E80+E107+E113+E118+E132+E161+E188+E215+E224+E248+E255+E278+E298+E309+E318+E346+E361+E371+E381+E397+E453+E465+E471+E488+E507+E531+E539+E544+E559+E564+E569+E574</f>
        <v>28623416.829999998</v>
      </c>
      <c r="F9" s="10">
        <f>F58+F80+F107+F113+F118+F132+F161+F188+F215+F224+F248+F255+F278+F298+F309+F318+F346+F361+F371+F381+F397+F453+F465+F471+F488+F507+F531+F539+F544+F559+F564+F569+F574</f>
        <v>22209345.919999998</v>
      </c>
      <c r="G9" s="10">
        <f t="shared" ref="G9:G46" si="0">C9+E9</f>
        <v>180888764.45999998</v>
      </c>
      <c r="H9" s="10">
        <f t="shared" ref="H9:H46" si="1">D9+F9</f>
        <v>171779151.96999997</v>
      </c>
    </row>
    <row r="10" spans="1:8" x14ac:dyDescent="0.25">
      <c r="A10" s="16" t="s">
        <v>25</v>
      </c>
      <c r="B10" s="9">
        <v>2100</v>
      </c>
      <c r="C10" s="10">
        <f t="shared" ref="C10:F12" si="2">C59+C81+C119+C133+C162+C189+C225+C256+C279+C319+C398+C472+C489+C508</f>
        <v>1811723.72</v>
      </c>
      <c r="D10" s="10">
        <f t="shared" si="2"/>
        <v>1801996.33</v>
      </c>
      <c r="E10" s="10">
        <f t="shared" si="2"/>
        <v>360782.89999999991</v>
      </c>
      <c r="F10" s="10">
        <f t="shared" si="2"/>
        <v>206225.9</v>
      </c>
      <c r="G10" s="10">
        <f t="shared" si="0"/>
        <v>2172506.62</v>
      </c>
      <c r="H10" s="10">
        <f t="shared" si="1"/>
        <v>2008222.23</v>
      </c>
    </row>
    <row r="11" spans="1:8" x14ac:dyDescent="0.25">
      <c r="A11" s="16" t="s">
        <v>26</v>
      </c>
      <c r="B11" s="9">
        <v>2110</v>
      </c>
      <c r="C11" s="10">
        <f t="shared" si="2"/>
        <v>1487466.36</v>
      </c>
      <c r="D11" s="10">
        <f t="shared" si="2"/>
        <v>1482063.1199999999</v>
      </c>
      <c r="E11" s="10">
        <f t="shared" si="2"/>
        <v>295662.94999999995</v>
      </c>
      <c r="F11" s="10">
        <f t="shared" si="2"/>
        <v>169011.46</v>
      </c>
      <c r="G11" s="10">
        <f t="shared" si="0"/>
        <v>1783129.31</v>
      </c>
      <c r="H11" s="10">
        <f t="shared" si="1"/>
        <v>1651074.5799999998</v>
      </c>
    </row>
    <row r="12" spans="1:8" x14ac:dyDescent="0.25">
      <c r="A12" s="16" t="s">
        <v>27</v>
      </c>
      <c r="B12" s="9">
        <v>2111</v>
      </c>
      <c r="C12" s="10">
        <f t="shared" si="2"/>
        <v>1475911.86</v>
      </c>
      <c r="D12" s="10">
        <f t="shared" si="2"/>
        <v>1470463.2999999998</v>
      </c>
      <c r="E12" s="10">
        <f t="shared" si="2"/>
        <v>295662.94999999995</v>
      </c>
      <c r="F12" s="10">
        <f t="shared" si="2"/>
        <v>169011.46</v>
      </c>
      <c r="G12" s="10">
        <f t="shared" si="0"/>
        <v>1771574.81</v>
      </c>
      <c r="H12" s="10">
        <f t="shared" si="1"/>
        <v>1639474.7599999998</v>
      </c>
    </row>
    <row r="13" spans="1:8" x14ac:dyDescent="0.25">
      <c r="A13" s="16" t="s">
        <v>28</v>
      </c>
      <c r="B13" s="9">
        <v>2112</v>
      </c>
      <c r="C13" s="10">
        <f>C136</f>
        <v>11554.5</v>
      </c>
      <c r="D13" s="10">
        <f t="shared" ref="D13:F13" si="3">D136</f>
        <v>11554.5</v>
      </c>
      <c r="E13" s="10">
        <f t="shared" si="3"/>
        <v>0</v>
      </c>
      <c r="F13" s="10">
        <f t="shared" si="3"/>
        <v>0</v>
      </c>
      <c r="G13" s="10">
        <f t="shared" si="0"/>
        <v>11554.5</v>
      </c>
      <c r="H13" s="10">
        <f t="shared" si="1"/>
        <v>11554.5</v>
      </c>
    </row>
    <row r="14" spans="1:8" x14ac:dyDescent="0.25">
      <c r="A14" s="16" t="s">
        <v>29</v>
      </c>
      <c r="B14" s="9">
        <v>2120</v>
      </c>
      <c r="C14" s="10">
        <f>C62+C84+C122+C137+C165+C192+C228+C259+C282+C322+C401+C475+C492+C511</f>
        <v>324257.37</v>
      </c>
      <c r="D14" s="10">
        <f>D62+D84+D122+D137+D165+D192+D228+D259+D282+D322+D401+D475+D492+D511</f>
        <v>319933.22000000003</v>
      </c>
      <c r="E14" s="10">
        <f>E62+E84+E122+E137+E165+E192+E228+E259+E282+E322+E401+E475+E492+E511</f>
        <v>65119.979999999996</v>
      </c>
      <c r="F14" s="10">
        <f>F62+F84+F122+F137+F165+F192+F228+F259+F282+F322+F401+F475+F492+F511</f>
        <v>37214.449999999997</v>
      </c>
      <c r="G14" s="10">
        <f t="shared" si="0"/>
        <v>389377.35</v>
      </c>
      <c r="H14" s="10">
        <f t="shared" si="1"/>
        <v>357147.67000000004</v>
      </c>
    </row>
    <row r="15" spans="1:8" x14ac:dyDescent="0.25">
      <c r="A15" s="16" t="s">
        <v>30</v>
      </c>
      <c r="B15" s="9">
        <v>2200</v>
      </c>
      <c r="C15" s="10">
        <f>C63+C85+C108+C123+C138+C166+C193+C216+C229+C260+C283+C299+C310+C323+C347+C362+C372+C382+C402+C454+C466+C476+C493+C512</f>
        <v>27441501.909999996</v>
      </c>
      <c r="D15" s="10">
        <f>D63+D85+D108+D123+D138+D166+D193+D216+D229+D260+D283+D299+D310+D323+D347+D362+D372+D382+D402+D454+D466+D476+D493+D512</f>
        <v>27270454.020000007</v>
      </c>
      <c r="E15" s="10">
        <f>E63+E85+E108+E123+E138+E166+E193+E216+E229+E260+E283+E299+E310+E323+E347+E362+E372+E382+E402+E454+E466+E476+E493+E512</f>
        <v>26849254.309999999</v>
      </c>
      <c r="F15" s="10">
        <f>F63+F85+F108+F123+F138+F166+F193+F216+F229+F260+F283+F299+F310+F323+F347+F362+F372+F382+F402+F454+F466+F476+F493+F512</f>
        <v>20743684.970000003</v>
      </c>
      <c r="G15" s="10">
        <f t="shared" si="0"/>
        <v>54290756.219999999</v>
      </c>
      <c r="H15" s="10">
        <f t="shared" si="1"/>
        <v>48014138.99000001</v>
      </c>
    </row>
    <row r="16" spans="1:8" x14ac:dyDescent="0.25">
      <c r="A16" s="16" t="s">
        <v>31</v>
      </c>
      <c r="B16" s="9">
        <v>2210</v>
      </c>
      <c r="C16" s="10">
        <f>C64+C86+C124+C139+C167+C194+C230+C261+C284+C300+C324+C373+C403+C455+C477+C494+C513</f>
        <v>27931</v>
      </c>
      <c r="D16" s="10">
        <f>D64+D86+D124+D139+D167+D194+D230+D261+D284+D300+D324+D373+D403+D455+D477+D494+D513</f>
        <v>27721.67</v>
      </c>
      <c r="E16" s="10">
        <f>E64+E86+E124+E139+E167+E194+E230+E261+E284+E300+E324+E373+E403+E455+E477+E494+E513</f>
        <v>52266.339999999989</v>
      </c>
      <c r="F16" s="10">
        <f>F64+F86+F124+F139+F167+F194+F230+F261+F284+F300+F324+F373+F403+F455+F477+F494+F513</f>
        <v>35419.75</v>
      </c>
      <c r="G16" s="10">
        <f t="shared" si="0"/>
        <v>80197.34</v>
      </c>
      <c r="H16" s="10">
        <f t="shared" si="1"/>
        <v>63141.42</v>
      </c>
    </row>
    <row r="17" spans="1:8" x14ac:dyDescent="0.25">
      <c r="A17" s="16" t="s">
        <v>32</v>
      </c>
      <c r="B17" s="9">
        <v>2220</v>
      </c>
      <c r="C17" s="10">
        <f t="shared" ref="C17:F18" si="4">C140+C168+C195</f>
        <v>214.6</v>
      </c>
      <c r="D17" s="10">
        <f t="shared" si="4"/>
        <v>214.21</v>
      </c>
      <c r="E17" s="10">
        <f t="shared" si="4"/>
        <v>5</v>
      </c>
      <c r="F17" s="10">
        <f t="shared" si="4"/>
        <v>0</v>
      </c>
      <c r="G17" s="10">
        <f t="shared" si="0"/>
        <v>219.6</v>
      </c>
      <c r="H17" s="10">
        <f t="shared" si="1"/>
        <v>214.21</v>
      </c>
    </row>
    <row r="18" spans="1:8" x14ac:dyDescent="0.25">
      <c r="A18" s="16" t="s">
        <v>7</v>
      </c>
      <c r="B18" s="9">
        <v>2230</v>
      </c>
      <c r="C18" s="10">
        <f t="shared" si="4"/>
        <v>30265.3</v>
      </c>
      <c r="D18" s="10">
        <f t="shared" si="4"/>
        <v>30069.579999999998</v>
      </c>
      <c r="E18" s="10">
        <f t="shared" si="4"/>
        <v>5114.3999999999996</v>
      </c>
      <c r="F18" s="10">
        <f t="shared" si="4"/>
        <v>294.19</v>
      </c>
      <c r="G18" s="10">
        <f t="shared" si="0"/>
        <v>35379.699999999997</v>
      </c>
      <c r="H18" s="10">
        <f t="shared" si="1"/>
        <v>30363.769999999997</v>
      </c>
    </row>
    <row r="19" spans="1:8" x14ac:dyDescent="0.25">
      <c r="A19" s="16" t="s">
        <v>33</v>
      </c>
      <c r="B19" s="9">
        <v>2240</v>
      </c>
      <c r="C19" s="10">
        <f>C65+C87+C125+C142+C170+C197+C231+C262+C285+C301+C325+C404+C456+C478+C495+C514</f>
        <v>202767.07</v>
      </c>
      <c r="D19" s="10">
        <f>D65+D87+D125+D142+D170+D197+D231+D262+D285+D301+D325+D404+D456+D478+D495+D514</f>
        <v>191376.09</v>
      </c>
      <c r="E19" s="10">
        <f>E65+E87+E125+E142+E170+E197+E231+E262+E285+E301+E325+E404+E456+E478+E495+E514</f>
        <v>690706.03</v>
      </c>
      <c r="F19" s="10">
        <f>F65+F87+F125+F142+F170+F197+F231+F262+F285+F301+F325+F404+F456+F478+F495+F514</f>
        <v>328425.48</v>
      </c>
      <c r="G19" s="10">
        <f t="shared" si="0"/>
        <v>893473.10000000009</v>
      </c>
      <c r="H19" s="10">
        <f t="shared" si="1"/>
        <v>519801.56999999995</v>
      </c>
    </row>
    <row r="20" spans="1:8" x14ac:dyDescent="0.25">
      <c r="A20" s="16" t="s">
        <v>34</v>
      </c>
      <c r="B20" s="9">
        <v>2250</v>
      </c>
      <c r="C20" s="10">
        <f>C66+C88+C143+C171+C198+C232+C263+C286+C302+C326+C348+C405+C457+C479+C515</f>
        <v>13952.24</v>
      </c>
      <c r="D20" s="10">
        <f>D66+D88+D143+D171+D198+D232+D263+D286+D302+D326+D348+D405+D457+D479+D515</f>
        <v>12514.579999999998</v>
      </c>
      <c r="E20" s="10">
        <f>E66+E88+E143+E171+E198+E232+E263+E286+E302+E326+E348+E405+E457+E479+E515</f>
        <v>26883.040000000001</v>
      </c>
      <c r="F20" s="10">
        <f>F66+F88+F143+F171+F198+F232+F263+F286+F302+F326+F348+F405+F457+F479+F515</f>
        <v>7352.3000000000011</v>
      </c>
      <c r="G20" s="10">
        <f t="shared" si="0"/>
        <v>40835.279999999999</v>
      </c>
      <c r="H20" s="10">
        <f t="shared" si="1"/>
        <v>19866.879999999997</v>
      </c>
    </row>
    <row r="21" spans="1:8" x14ac:dyDescent="0.25">
      <c r="A21" s="16" t="s">
        <v>35</v>
      </c>
      <c r="B21" s="9">
        <v>2270</v>
      </c>
      <c r="C21" s="10">
        <f t="shared" ref="C21:F24" si="5">C67+C89+C144+C172+C199+C233+C264+C327+C349+C406+C480+C496+C516</f>
        <v>69090.09</v>
      </c>
      <c r="D21" s="10">
        <f t="shared" si="5"/>
        <v>65271.240000000013</v>
      </c>
      <c r="E21" s="10">
        <f t="shared" si="5"/>
        <v>17001.190000000002</v>
      </c>
      <c r="F21" s="10">
        <f t="shared" si="5"/>
        <v>7508.0300000000007</v>
      </c>
      <c r="G21" s="10">
        <f t="shared" si="0"/>
        <v>86091.28</v>
      </c>
      <c r="H21" s="10">
        <f t="shared" si="1"/>
        <v>72779.270000000019</v>
      </c>
    </row>
    <row r="22" spans="1:8" x14ac:dyDescent="0.25">
      <c r="A22" s="16" t="s">
        <v>36</v>
      </c>
      <c r="B22" s="9">
        <v>2271</v>
      </c>
      <c r="C22" s="10">
        <f t="shared" si="5"/>
        <v>32620.05</v>
      </c>
      <c r="D22" s="10">
        <f t="shared" si="5"/>
        <v>31206.470000000005</v>
      </c>
      <c r="E22" s="10">
        <f t="shared" si="5"/>
        <v>3308</v>
      </c>
      <c r="F22" s="10">
        <f t="shared" si="5"/>
        <v>1733.99</v>
      </c>
      <c r="G22" s="10">
        <f t="shared" si="0"/>
        <v>35928.050000000003</v>
      </c>
      <c r="H22" s="10">
        <f t="shared" si="1"/>
        <v>32940.460000000006</v>
      </c>
    </row>
    <row r="23" spans="1:8" x14ac:dyDescent="0.25">
      <c r="A23" s="16" t="s">
        <v>37</v>
      </c>
      <c r="B23" s="9">
        <v>2272</v>
      </c>
      <c r="C23" s="10">
        <f t="shared" si="5"/>
        <v>4001.6</v>
      </c>
      <c r="D23" s="10">
        <f t="shared" si="5"/>
        <v>3844.3500000000004</v>
      </c>
      <c r="E23" s="10">
        <f t="shared" si="5"/>
        <v>809.83999999999992</v>
      </c>
      <c r="F23" s="10">
        <f t="shared" si="5"/>
        <v>362.81</v>
      </c>
      <c r="G23" s="10">
        <f t="shared" si="0"/>
        <v>4811.4399999999996</v>
      </c>
      <c r="H23" s="10">
        <f t="shared" si="1"/>
        <v>4207.1600000000008</v>
      </c>
    </row>
    <row r="24" spans="1:8" x14ac:dyDescent="0.25">
      <c r="A24" s="16" t="s">
        <v>38</v>
      </c>
      <c r="B24" s="9">
        <v>2273</v>
      </c>
      <c r="C24" s="10">
        <f t="shared" si="5"/>
        <v>27594.68</v>
      </c>
      <c r="D24" s="10">
        <f t="shared" si="5"/>
        <v>25929.220000000008</v>
      </c>
      <c r="E24" s="10">
        <f t="shared" si="5"/>
        <v>10680.41</v>
      </c>
      <c r="F24" s="10">
        <f t="shared" si="5"/>
        <v>4605.7599999999993</v>
      </c>
      <c r="G24" s="10">
        <f t="shared" si="0"/>
        <v>38275.089999999997</v>
      </c>
      <c r="H24" s="10">
        <f t="shared" si="1"/>
        <v>30534.980000000007</v>
      </c>
    </row>
    <row r="25" spans="1:8" x14ac:dyDescent="0.25">
      <c r="A25" s="16" t="s">
        <v>39</v>
      </c>
      <c r="B25" s="9">
        <v>2274</v>
      </c>
      <c r="C25" s="10">
        <f>C176+C203+C237+C268+C410+C484</f>
        <v>1638.1</v>
      </c>
      <c r="D25" s="10">
        <f>D176+D203+D237+D268+D410+D484</f>
        <v>1158.54</v>
      </c>
      <c r="E25" s="10">
        <f>E176+E203+E237+E268+E410+E484</f>
        <v>1168.24</v>
      </c>
      <c r="F25" s="10">
        <f>F176+F203+F237+F268+F410+F484</f>
        <v>36.71</v>
      </c>
      <c r="G25" s="10">
        <f t="shared" si="0"/>
        <v>2806.34</v>
      </c>
      <c r="H25" s="10">
        <f t="shared" si="1"/>
        <v>1195.25</v>
      </c>
    </row>
    <row r="26" spans="1:8" x14ac:dyDescent="0.25">
      <c r="A26" s="16" t="s">
        <v>40</v>
      </c>
      <c r="B26" s="9">
        <v>2275</v>
      </c>
      <c r="C26" s="10">
        <f>C71+C93+C148+C177+C204+C238+C269+C331+C411+C485+C520</f>
        <v>3235.67</v>
      </c>
      <c r="D26" s="10">
        <f>D71+D93+D148+D177+D204+D238+D269+D331+D411+D485+D520</f>
        <v>3132.6699999999996</v>
      </c>
      <c r="E26" s="10">
        <f>E71+E93+E148+E177+E204+E238+E269+E331+E411+E485+E520</f>
        <v>1034.69</v>
      </c>
      <c r="F26" s="10">
        <f>F71+F93+F148+F177+F204+F238+F269+F331+F411+F485+F520</f>
        <v>768.76999999999987</v>
      </c>
      <c r="G26" s="10">
        <f t="shared" si="0"/>
        <v>4270.3600000000006</v>
      </c>
      <c r="H26" s="10">
        <f t="shared" si="1"/>
        <v>3901.4399999999996</v>
      </c>
    </row>
    <row r="27" spans="1:8" ht="31.5" x14ac:dyDescent="0.25">
      <c r="A27" s="16" t="s">
        <v>79</v>
      </c>
      <c r="B27" s="9">
        <v>2280</v>
      </c>
      <c r="C27" s="10">
        <f>C72+C94+C109+C126+C149+C178+C205+C217+C239+C270+C287+C311+C332+C353+C363+C374+C383+C412+C467+C500+C521</f>
        <v>27097281.619999997</v>
      </c>
      <c r="D27" s="10">
        <f>D72+D94+D109+D126+D149+D178+D205+D217+D239+D270+D287+D311+D332+D353+D363+D374+D383+D412+D467+D500+D521</f>
        <v>26943286.649999999</v>
      </c>
      <c r="E27" s="10">
        <f>E72+E94+E109+E126+E149+E178+E205+E217+E239+E270+E287+E311+E332+E353+E363+E374+E383+E412+E467+E500+E521</f>
        <v>26057278.349999998</v>
      </c>
      <c r="F27" s="10">
        <f>F72+F94+F109+F126+F149+F178+F205+F217+F239+F270+F287+F311+F332+F353+F363+F374+F383+F412+F467+F500+F521</f>
        <v>20364685.25</v>
      </c>
      <c r="G27" s="10">
        <f t="shared" si="0"/>
        <v>53154559.969999999</v>
      </c>
      <c r="H27" s="10">
        <f t="shared" si="1"/>
        <v>47307971.899999999</v>
      </c>
    </row>
    <row r="28" spans="1:8" ht="31.5" x14ac:dyDescent="0.25">
      <c r="A28" s="16" t="s">
        <v>80</v>
      </c>
      <c r="B28" s="9">
        <v>2281</v>
      </c>
      <c r="C28" s="10">
        <f>C333+C354+C364+C375+C127</f>
        <v>1659885.28</v>
      </c>
      <c r="D28" s="10">
        <f>D333+D354+D364+D375+D127</f>
        <v>1613815.1700000002</v>
      </c>
      <c r="E28" s="10">
        <f>E333+E354+E364+E375+E127</f>
        <v>1772632.2599999998</v>
      </c>
      <c r="F28" s="10">
        <f>F333+F354+F364+F375+F127</f>
        <v>1462586.58</v>
      </c>
      <c r="G28" s="10">
        <f t="shared" si="0"/>
        <v>3432517.54</v>
      </c>
      <c r="H28" s="10">
        <f t="shared" si="1"/>
        <v>3076401.75</v>
      </c>
    </row>
    <row r="29" spans="1:8" ht="31.5" x14ac:dyDescent="0.25">
      <c r="A29" s="16" t="s">
        <v>85</v>
      </c>
      <c r="B29" s="9">
        <v>2282</v>
      </c>
      <c r="C29" s="10">
        <f>C73+C95+C110+C150+C179+C206+C218+C240+C271+C288+C312+C334+C355+C365+C384+C413+C468+C501+C522</f>
        <v>25437396.339999996</v>
      </c>
      <c r="D29" s="10">
        <f>D73+D95+D110+D150+D179+D206+D218+D240+D271+D288+D312+D334+D355+D365+D384+D413+D468+D501+D522</f>
        <v>25329471.479999997</v>
      </c>
      <c r="E29" s="10">
        <f>E73+E95+E110+E150+E179+E206+E218+E240+E271+E288+E312+E334+E355+E365+E384+E413+E468+E501+E522</f>
        <v>24284646.09</v>
      </c>
      <c r="F29" s="10">
        <f>F73+F95+F110+F150+F179+F206+F218+F240+F271+F288+F312+F334+F355+F365+F384+F413+F468+F501+F522</f>
        <v>18902098.670000002</v>
      </c>
      <c r="G29" s="10">
        <f t="shared" si="0"/>
        <v>49722042.429999992</v>
      </c>
      <c r="H29" s="10">
        <f t="shared" si="1"/>
        <v>44231570.149999999</v>
      </c>
    </row>
    <row r="30" spans="1:8" x14ac:dyDescent="0.25">
      <c r="A30" s="16" t="s">
        <v>41</v>
      </c>
      <c r="B30" s="9">
        <v>2600</v>
      </c>
      <c r="C30" s="10">
        <f>C96+C114+C249+C335+C532+C540+C545+C560+C565+C570+C575</f>
        <v>118059472.09999999</v>
      </c>
      <c r="D30" s="10">
        <f>D96+D114+D249+D335+D532+D540+D545+D560+D565+D570+D575</f>
        <v>115580357.44000001</v>
      </c>
      <c r="E30" s="10">
        <f>E96+E114+E249+E335+E532+E540+E545+E560+E565+E570+E575</f>
        <v>1406052.3800000001</v>
      </c>
      <c r="F30" s="10">
        <f>F96+F114+F249+F335+F532+F540+F545+F560+F565+F570+F575</f>
        <v>1254083.29</v>
      </c>
      <c r="G30" s="10">
        <f t="shared" si="0"/>
        <v>119465524.47999999</v>
      </c>
      <c r="H30" s="10">
        <f t="shared" si="1"/>
        <v>116834440.73000002</v>
      </c>
    </row>
    <row r="31" spans="1:8" ht="31.5" x14ac:dyDescent="0.25">
      <c r="A31" s="16" t="s">
        <v>42</v>
      </c>
      <c r="B31" s="9">
        <v>2610</v>
      </c>
      <c r="C31" s="10">
        <f>C115+C250+C336</f>
        <v>856924.89999999991</v>
      </c>
      <c r="D31" s="10">
        <f>D115+D250+D336</f>
        <v>825472.84</v>
      </c>
      <c r="E31" s="10">
        <f>E115+E250+E336</f>
        <v>48277.68</v>
      </c>
      <c r="F31" s="10">
        <f>F115+F250+F336</f>
        <v>25871.41</v>
      </c>
      <c r="G31" s="10">
        <f t="shared" si="0"/>
        <v>905202.58</v>
      </c>
      <c r="H31" s="10">
        <f t="shared" si="1"/>
        <v>851344.25</v>
      </c>
    </row>
    <row r="32" spans="1:8" ht="31.5" x14ac:dyDescent="0.25">
      <c r="A32" s="16" t="s">
        <v>43</v>
      </c>
      <c r="B32" s="9">
        <v>2620</v>
      </c>
      <c r="C32" s="10">
        <f t="shared" ref="C32:D32" si="6">C533+C541+C546+C561+C566+C571+C576</f>
        <v>117202547.19999999</v>
      </c>
      <c r="D32" s="10">
        <f t="shared" si="6"/>
        <v>114754884.60000001</v>
      </c>
      <c r="E32" s="10">
        <f>E533+E541+E546+E561+E566+E571+E576</f>
        <v>1357274.7</v>
      </c>
      <c r="F32" s="10">
        <f>F533+F541+F546+F561+F566+F571+F576</f>
        <v>1228211.8799999999</v>
      </c>
      <c r="G32" s="10">
        <f t="shared" si="0"/>
        <v>118559821.89999999</v>
      </c>
      <c r="H32" s="10">
        <f t="shared" si="1"/>
        <v>115983096.48</v>
      </c>
    </row>
    <row r="33" spans="1:8" ht="31.5" x14ac:dyDescent="0.25">
      <c r="A33" s="16" t="s">
        <v>44</v>
      </c>
      <c r="B33" s="9">
        <v>2630</v>
      </c>
      <c r="C33" s="10">
        <f t="shared" ref="C33:D33" si="7">C97</f>
        <v>0</v>
      </c>
      <c r="D33" s="10">
        <f t="shared" si="7"/>
        <v>0</v>
      </c>
      <c r="E33" s="10">
        <f>E97</f>
        <v>500</v>
      </c>
      <c r="F33" s="10">
        <f>F97</f>
        <v>0</v>
      </c>
      <c r="G33" s="10">
        <f t="shared" si="0"/>
        <v>500</v>
      </c>
      <c r="H33" s="10">
        <f t="shared" si="1"/>
        <v>0</v>
      </c>
    </row>
    <row r="34" spans="1:8" x14ac:dyDescent="0.25">
      <c r="A34" s="16" t="s">
        <v>45</v>
      </c>
      <c r="B34" s="9">
        <v>2700</v>
      </c>
      <c r="C34" s="10">
        <f>C128+C180+C207+C251</f>
        <v>4949819.5</v>
      </c>
      <c r="D34" s="10">
        <f>D128+D180+D207+D251</f>
        <v>4914292.0599999996</v>
      </c>
      <c r="E34" s="10">
        <f>E128+E180+E207+E251</f>
        <v>109.01</v>
      </c>
      <c r="F34" s="10">
        <f>F128+F180+F207+F251</f>
        <v>109.01</v>
      </c>
      <c r="G34" s="10">
        <f t="shared" si="0"/>
        <v>4949928.51</v>
      </c>
      <c r="H34" s="10">
        <f t="shared" si="1"/>
        <v>4914401.0699999994</v>
      </c>
    </row>
    <row r="35" spans="1:8" x14ac:dyDescent="0.25">
      <c r="A35" s="16" t="s">
        <v>46</v>
      </c>
      <c r="B35" s="9">
        <v>2720</v>
      </c>
      <c r="C35" s="10">
        <f>C208+C252</f>
        <v>4824994.8</v>
      </c>
      <c r="D35" s="10">
        <f>D208+D252</f>
        <v>4800172.8299999991</v>
      </c>
      <c r="E35" s="10">
        <f>E208+E252</f>
        <v>0</v>
      </c>
      <c r="F35" s="10">
        <f>F208+F252</f>
        <v>0</v>
      </c>
      <c r="G35" s="10">
        <f t="shared" si="0"/>
        <v>4824994.8</v>
      </c>
      <c r="H35" s="10">
        <f t="shared" si="1"/>
        <v>4800172.8299999991</v>
      </c>
    </row>
    <row r="36" spans="1:8" x14ac:dyDescent="0.25">
      <c r="A36" s="16" t="s">
        <v>47</v>
      </c>
      <c r="B36" s="9">
        <v>2730</v>
      </c>
      <c r="C36" s="10">
        <f>C129+C181</f>
        <v>124824.7</v>
      </c>
      <c r="D36" s="10">
        <f>D129+D181</f>
        <v>114119.23</v>
      </c>
      <c r="E36" s="10">
        <f>E129+E181</f>
        <v>109.01</v>
      </c>
      <c r="F36" s="10">
        <f>F129+F181</f>
        <v>109.01</v>
      </c>
      <c r="G36" s="10">
        <f t="shared" si="0"/>
        <v>124933.70999999999</v>
      </c>
      <c r="H36" s="10">
        <f t="shared" si="1"/>
        <v>114228.23999999999</v>
      </c>
    </row>
    <row r="37" spans="1:8" x14ac:dyDescent="0.25">
      <c r="A37" s="16" t="s">
        <v>48</v>
      </c>
      <c r="B37" s="9">
        <v>2800</v>
      </c>
      <c r="C37" s="10">
        <f>C74+C98+C151+C182+C209+C241+C272+C289+C337+C414+C458+C523</f>
        <v>2830.3999999999996</v>
      </c>
      <c r="D37" s="10">
        <f>D74+D98+D151+D182+D209+D241+D272+D289+D337+D414+D458+D523</f>
        <v>2751.5400000000004</v>
      </c>
      <c r="E37" s="10">
        <f>E74+E98+E151+E182+E209+E241+E272+E289+E337+E414+E458+E523</f>
        <v>7218.23</v>
      </c>
      <c r="F37" s="10">
        <f>F74+F98+F151+F182+F209+F241+F272+F289+F337+F414+F458+F523</f>
        <v>5242.7400000000007</v>
      </c>
      <c r="G37" s="10">
        <f t="shared" si="0"/>
        <v>10048.629999999999</v>
      </c>
      <c r="H37" s="10">
        <f t="shared" si="1"/>
        <v>7994.2800000000007</v>
      </c>
    </row>
    <row r="38" spans="1:8" x14ac:dyDescent="0.25">
      <c r="A38" s="16" t="s">
        <v>66</v>
      </c>
      <c r="B38" s="9">
        <v>3000</v>
      </c>
      <c r="C38" s="10">
        <f>C75+C99+C152+C183+C210+C219+C242+C273+C290+C303+C313+C338+C356+C366+C376+C385+C415+C423+C428+C433+C442+C459+C502+C526+C534+C549+C554+C579+C584+C589+C594+C599+C604+C609</f>
        <v>17765006.399999999</v>
      </c>
      <c r="D38" s="10">
        <f>D75+D99+D152+D183+D210+D219+D242+D273+D290+D303+D313+D338+D356+D366+D376+D385+D415+D423+D428+D433+D442+D459+D502+D526+D534+D549+D554+D579+D584+D589+D594+D599+D604+D609</f>
        <v>12994241.830000002</v>
      </c>
      <c r="E38" s="10">
        <f>E75+E99+E152+E183+E210+E219+E242+E273+E290+E303+E313+E338+E356+E366+E376+E385+E415+E423+E428+E433+E442+E459+E502+E526+E534+E549+E554+E579+E584+E589+E594+E599+E604+E609</f>
        <v>12817511</v>
      </c>
      <c r="F38" s="10">
        <f>F75+F99+F152+F183+F210+F219+F242+F273+F290+F303+F313+F338+F356+F366+F376+F385+F415+F423+F428+F433+F442+F459+F502+F526+F534+F549+F554+F579+F584+F589+F594+F599+F604+F609</f>
        <v>5505234.2400000002</v>
      </c>
      <c r="G38" s="10">
        <f t="shared" si="0"/>
        <v>30582517.399999999</v>
      </c>
      <c r="H38" s="10">
        <f t="shared" si="1"/>
        <v>18499476.07</v>
      </c>
    </row>
    <row r="39" spans="1:8" x14ac:dyDescent="0.25">
      <c r="A39" s="16" t="s">
        <v>50</v>
      </c>
      <c r="B39" s="9">
        <v>3100</v>
      </c>
      <c r="C39" s="10">
        <f>C76+C100+C153+C184+C211+C243+C274+C291+C304+C339+C386+C416+C424+C429+C434+C443+C460+C503</f>
        <v>1347471.0999999999</v>
      </c>
      <c r="D39" s="10">
        <f>D76+D100+D153+D184+D211+D243+D274+D291+D304+D339+D386+D416+D424+D429+D434+D443+D460+D503</f>
        <v>1262865.2199999997</v>
      </c>
      <c r="E39" s="10">
        <f>E76+E100+E153+E184+E211+E243+E274+E291+E304+E339+E386+E416+E424+E429+E434+E443+E460+E503</f>
        <v>7153954.7299999995</v>
      </c>
      <c r="F39" s="10">
        <f>F76+F100+F153+F184+F211+F243+F274+F291+F304+F339+F386+F416+F424+F429+F434+F443+F460+F503</f>
        <v>1229233.83</v>
      </c>
      <c r="G39" s="10">
        <f t="shared" si="0"/>
        <v>8501425.8300000001</v>
      </c>
      <c r="H39" s="10">
        <f t="shared" si="1"/>
        <v>2492099.0499999998</v>
      </c>
    </row>
    <row r="40" spans="1:8" ht="31.5" x14ac:dyDescent="0.25">
      <c r="A40" s="16" t="s">
        <v>51</v>
      </c>
      <c r="B40" s="9">
        <v>3110</v>
      </c>
      <c r="C40" s="10">
        <f>C77+C101+C154+C185+C212+C244+C275+C292+C305+C340+C387+C417+C425+C430+C444+C461+C504</f>
        <v>1345148.9</v>
      </c>
      <c r="D40" s="10">
        <f>D77+D101+D154+D185+D212+D244+D275+D292+D305+D340+D387+D417+D425+D430+D444+D461+D504</f>
        <v>1260553.6199999999</v>
      </c>
      <c r="E40" s="10">
        <f>E77+E101+E154+E185+E212+E244+E275+E292+E305+E340+E387+E417+E425+E430+E444+E461+E504</f>
        <v>3006389.04</v>
      </c>
      <c r="F40" s="10">
        <f>F77+F101+F154+F185+F212+F244+F275+F292+F305+F340+F387+F417+F425+F430+F444+F461+F504</f>
        <v>842078.8600000001</v>
      </c>
      <c r="G40" s="10">
        <f t="shared" si="0"/>
        <v>4351537.9399999995</v>
      </c>
      <c r="H40" s="10">
        <f t="shared" si="1"/>
        <v>2102632.48</v>
      </c>
    </row>
    <row r="41" spans="1:8" x14ac:dyDescent="0.25">
      <c r="A41" s="16" t="s">
        <v>91</v>
      </c>
      <c r="B41" s="9">
        <v>3120</v>
      </c>
      <c r="C41" s="10">
        <f t="shared" ref="C41:D41" si="8">C445</f>
        <v>0</v>
      </c>
      <c r="D41" s="10">
        <f t="shared" si="8"/>
        <v>0</v>
      </c>
      <c r="E41" s="10">
        <f>E445</f>
        <v>74740.100000000006</v>
      </c>
      <c r="F41" s="10">
        <f>F445</f>
        <v>0</v>
      </c>
      <c r="G41" s="10">
        <f t="shared" si="0"/>
        <v>74740.100000000006</v>
      </c>
      <c r="H41" s="10">
        <f t="shared" si="1"/>
        <v>0</v>
      </c>
    </row>
    <row r="42" spans="1:8" x14ac:dyDescent="0.25">
      <c r="A42" s="16" t="s">
        <v>92</v>
      </c>
      <c r="B42" s="9">
        <v>3122</v>
      </c>
      <c r="C42" s="10">
        <f t="shared" ref="C42:D42" si="9">C446</f>
        <v>0</v>
      </c>
      <c r="D42" s="10">
        <f t="shared" si="9"/>
        <v>0</v>
      </c>
      <c r="E42" s="10">
        <f>E446</f>
        <v>74740.100000000006</v>
      </c>
      <c r="F42" s="10">
        <f>F446</f>
        <v>0</v>
      </c>
      <c r="G42" s="10">
        <f t="shared" si="0"/>
        <v>74740.100000000006</v>
      </c>
      <c r="H42" s="10">
        <f t="shared" si="1"/>
        <v>0</v>
      </c>
    </row>
    <row r="43" spans="1:8" x14ac:dyDescent="0.25">
      <c r="A43" s="16" t="s">
        <v>52</v>
      </c>
      <c r="B43" s="9">
        <v>3130</v>
      </c>
      <c r="C43" s="10">
        <f>C102+C155+C418+C435+C447</f>
        <v>1745.2</v>
      </c>
      <c r="D43" s="10">
        <f>D102+D155+D418+D435+D447</f>
        <v>1734.91</v>
      </c>
      <c r="E43" s="10">
        <f>E102+E155+E418+E435+E447</f>
        <v>3210812.27</v>
      </c>
      <c r="F43" s="10">
        <f>F102+F155+F418+F435+F447</f>
        <v>275273.86</v>
      </c>
      <c r="G43" s="10">
        <f t="shared" si="0"/>
        <v>3212557.47</v>
      </c>
      <c r="H43" s="10">
        <f t="shared" si="1"/>
        <v>277008.76999999996</v>
      </c>
    </row>
    <row r="44" spans="1:8" x14ac:dyDescent="0.25">
      <c r="A44" s="16" t="s">
        <v>53</v>
      </c>
      <c r="B44" s="9">
        <v>3131</v>
      </c>
      <c r="C44" s="10">
        <v>0</v>
      </c>
      <c r="D44" s="10">
        <v>0</v>
      </c>
      <c r="E44" s="10">
        <f>E436</f>
        <v>645492.18999999994</v>
      </c>
      <c r="F44" s="10">
        <f>F436</f>
        <v>70740.61</v>
      </c>
      <c r="G44" s="10">
        <f t="shared" si="0"/>
        <v>645492.18999999994</v>
      </c>
      <c r="H44" s="10">
        <f t="shared" si="1"/>
        <v>70740.61</v>
      </c>
    </row>
    <row r="45" spans="1:8" x14ac:dyDescent="0.25">
      <c r="A45" s="16" t="s">
        <v>65</v>
      </c>
      <c r="B45" s="9">
        <v>3132</v>
      </c>
      <c r="C45" s="10">
        <f>C103+C156+C419+C437+C448</f>
        <v>1745.2</v>
      </c>
      <c r="D45" s="10">
        <f>D103+D156+D419+D437+D448</f>
        <v>1734.91</v>
      </c>
      <c r="E45" s="10">
        <f>E103+E156+E419+E437+E448</f>
        <v>2565319.88</v>
      </c>
      <c r="F45" s="10">
        <f>F103+F156+F419+F437+F448</f>
        <v>204533.25</v>
      </c>
      <c r="G45" s="10">
        <f t="shared" si="0"/>
        <v>2567065.08</v>
      </c>
      <c r="H45" s="10">
        <f t="shared" si="1"/>
        <v>206268.16</v>
      </c>
    </row>
    <row r="46" spans="1:8" x14ac:dyDescent="0.25">
      <c r="A46" s="16" t="s">
        <v>54</v>
      </c>
      <c r="B46" s="9">
        <v>3140</v>
      </c>
      <c r="C46" s="10">
        <f>C157+C449+C438</f>
        <v>0</v>
      </c>
      <c r="D46" s="10">
        <f>D157+D449+D438</f>
        <v>0</v>
      </c>
      <c r="E46" s="10">
        <f>E157+E449+E438</f>
        <v>622955.1</v>
      </c>
      <c r="F46" s="10">
        <f>F157+F449+F438</f>
        <v>2395</v>
      </c>
      <c r="G46" s="10">
        <f t="shared" si="0"/>
        <v>622955.1</v>
      </c>
      <c r="H46" s="10">
        <f t="shared" si="1"/>
        <v>2395</v>
      </c>
    </row>
    <row r="47" spans="1:8" x14ac:dyDescent="0.25">
      <c r="A47" s="16" t="s">
        <v>55</v>
      </c>
      <c r="B47" s="9">
        <v>3142</v>
      </c>
      <c r="C47" s="10">
        <f>C158+C450</f>
        <v>0</v>
      </c>
      <c r="D47" s="10">
        <f>D158+D450</f>
        <v>0</v>
      </c>
      <c r="E47" s="10">
        <f>E158+E450</f>
        <v>558459</v>
      </c>
      <c r="F47" s="10">
        <f>F158+F450</f>
        <v>0</v>
      </c>
      <c r="G47" s="10">
        <f t="shared" ref="G47:G55" si="10">C47+E47</f>
        <v>558459</v>
      </c>
      <c r="H47" s="10">
        <f t="shared" ref="H47:H55" si="11">D47+F47</f>
        <v>0</v>
      </c>
    </row>
    <row r="48" spans="1:8" x14ac:dyDescent="0.25">
      <c r="A48" s="16" t="s">
        <v>119</v>
      </c>
      <c r="B48" s="9">
        <v>3143</v>
      </c>
      <c r="C48" s="10">
        <f t="shared" ref="C48:D48" si="12">C439</f>
        <v>0</v>
      </c>
      <c r="D48" s="10">
        <f t="shared" si="12"/>
        <v>0</v>
      </c>
      <c r="E48" s="10">
        <f>E439</f>
        <v>64496.1</v>
      </c>
      <c r="F48" s="10">
        <f>F439</f>
        <v>2395</v>
      </c>
      <c r="G48" s="10">
        <f t="shared" si="10"/>
        <v>64496.1</v>
      </c>
      <c r="H48" s="10">
        <f t="shared" si="11"/>
        <v>2395</v>
      </c>
    </row>
    <row r="49" spans="1:8" x14ac:dyDescent="0.25">
      <c r="A49" s="16" t="s">
        <v>56</v>
      </c>
      <c r="B49" s="9">
        <v>3160</v>
      </c>
      <c r="C49" s="10">
        <f>C104+C245+C293+C306+C341+C420+C462</f>
        <v>577</v>
      </c>
      <c r="D49" s="10">
        <f>D104+D245+D293+D306+D341+D420+D462</f>
        <v>576.69000000000005</v>
      </c>
      <c r="E49" s="10">
        <f>E104+E245+E293+E306+E341+E420+E462</f>
        <v>239058.23</v>
      </c>
      <c r="F49" s="10">
        <f>F104+F245+F293+F306+F341+F420+F462</f>
        <v>109486.11999999998</v>
      </c>
      <c r="G49" s="10">
        <f t="shared" si="10"/>
        <v>239635.23</v>
      </c>
      <c r="H49" s="10">
        <f t="shared" si="11"/>
        <v>110062.80999999998</v>
      </c>
    </row>
    <row r="50" spans="1:8" x14ac:dyDescent="0.25">
      <c r="A50" s="16" t="s">
        <v>57</v>
      </c>
      <c r="B50" s="9">
        <v>3200</v>
      </c>
      <c r="C50" s="10">
        <f>C220+C294+C314+C342+C357+C367+C377+C388+C527+C535+C550+C555+C580+C585+C590+C595+C600+C605+C610</f>
        <v>16417535.300000001</v>
      </c>
      <c r="D50" s="10">
        <f>D220+D294+D314+D342+D357+D367+D377+D388+D527+D535+D550+D555+D580+D585+D590+D595+D600+D605+D610</f>
        <v>11731376.609999999</v>
      </c>
      <c r="E50" s="10">
        <f>E220+E294+E314+E342+E357+E367+E377+E388+E527+E535+E550+E555+E580+E585+E590+E595+E600+E605+E610</f>
        <v>5663556.2600000007</v>
      </c>
      <c r="F50" s="10">
        <f>F220+F294+F314+F342+F357+F367+F377+F388+F527+F535+F550+F555+F580+F585+F590+F595+F600+F605+F610</f>
        <v>4276000.41</v>
      </c>
      <c r="G50" s="10">
        <f t="shared" si="10"/>
        <v>22081091.560000002</v>
      </c>
      <c r="H50" s="10">
        <f t="shared" si="11"/>
        <v>16007377.02</v>
      </c>
    </row>
    <row r="51" spans="1:8" ht="31.5" x14ac:dyDescent="0.25">
      <c r="A51" s="16" t="s">
        <v>58</v>
      </c>
      <c r="B51" s="9">
        <v>3210</v>
      </c>
      <c r="C51" s="10">
        <f>C221+C295+C315+C343+C358+C368+C378+C389</f>
        <v>112965</v>
      </c>
      <c r="D51" s="10">
        <f>D221+D295+D315+D343+D358+D368+D378+D389</f>
        <v>95313.24</v>
      </c>
      <c r="E51" s="10">
        <f>E221+E295+E315+E343+E358+E368+E378+E389</f>
        <v>3676398.4000000004</v>
      </c>
      <c r="F51" s="10">
        <f>F221+F295+F315+F343+F358+F368+F378+F389</f>
        <v>2606622</v>
      </c>
      <c r="G51" s="10">
        <f t="shared" si="10"/>
        <v>3789363.4000000004</v>
      </c>
      <c r="H51" s="10">
        <f t="shared" si="11"/>
        <v>2701935.24</v>
      </c>
    </row>
    <row r="52" spans="1:8" ht="31.5" x14ac:dyDescent="0.25">
      <c r="A52" s="16" t="s">
        <v>59</v>
      </c>
      <c r="B52" s="9">
        <v>3220</v>
      </c>
      <c r="C52" s="10">
        <f>C528+C536+C551+C556+C581+C586+C591+C596+C601+C606+C611</f>
        <v>16304570.300000001</v>
      </c>
      <c r="D52" s="10">
        <f t="shared" ref="D52" si="13">D528+D536+D551+D556+D581+D586+D591+D596+D601+D606+D611</f>
        <v>11636063.370000001</v>
      </c>
      <c r="E52" s="10">
        <f>E528+E536+E551+E556+E581+E586+E591+E596+E601+E606+E611</f>
        <v>1987157.86</v>
      </c>
      <c r="F52" s="10">
        <f>F528+F536+F551+F556+F581+F586+F591+F596+F601+F606+F611</f>
        <v>1669378.41</v>
      </c>
      <c r="G52" s="10">
        <f t="shared" si="10"/>
        <v>18291728.16</v>
      </c>
      <c r="H52" s="10">
        <f t="shared" si="11"/>
        <v>13305441.780000001</v>
      </c>
    </row>
    <row r="53" spans="1:8" x14ac:dyDescent="0.25">
      <c r="A53" s="16" t="s">
        <v>60</v>
      </c>
      <c r="B53" s="9">
        <v>4100</v>
      </c>
      <c r="C53" s="10">
        <v>0</v>
      </c>
      <c r="D53" s="10">
        <v>0</v>
      </c>
      <c r="E53" s="10">
        <f>E392</f>
        <v>1950</v>
      </c>
      <c r="F53" s="10">
        <v>1950</v>
      </c>
      <c r="G53" s="10">
        <f t="shared" si="10"/>
        <v>1950</v>
      </c>
      <c r="H53" s="10">
        <f t="shared" si="11"/>
        <v>1950</v>
      </c>
    </row>
    <row r="54" spans="1:8" x14ac:dyDescent="0.25">
      <c r="A54" s="16" t="s">
        <v>61</v>
      </c>
      <c r="B54" s="9">
        <v>4110</v>
      </c>
      <c r="C54" s="10">
        <v>0</v>
      </c>
      <c r="D54" s="10">
        <v>0</v>
      </c>
      <c r="E54" s="10">
        <f>E393</f>
        <v>1950</v>
      </c>
      <c r="F54" s="10">
        <v>1950</v>
      </c>
      <c r="G54" s="10">
        <f t="shared" si="10"/>
        <v>1950</v>
      </c>
      <c r="H54" s="10">
        <f t="shared" si="11"/>
        <v>1950</v>
      </c>
    </row>
    <row r="55" spans="1:8" x14ac:dyDescent="0.25">
      <c r="A55" s="17" t="s">
        <v>62</v>
      </c>
      <c r="B55" s="11">
        <v>4113</v>
      </c>
      <c r="C55" s="10">
        <v>0</v>
      </c>
      <c r="D55" s="10">
        <v>0</v>
      </c>
      <c r="E55" s="10">
        <f>E394</f>
        <v>1950</v>
      </c>
      <c r="F55" s="10">
        <v>1950</v>
      </c>
      <c r="G55" s="10">
        <f t="shared" si="10"/>
        <v>1950</v>
      </c>
      <c r="H55" s="10">
        <f t="shared" si="11"/>
        <v>1950</v>
      </c>
    </row>
    <row r="56" spans="1:8" x14ac:dyDescent="0.25">
      <c r="A56" s="18">
        <v>2201010</v>
      </c>
      <c r="B56" s="22" t="s">
        <v>8</v>
      </c>
      <c r="C56" s="23"/>
      <c r="D56" s="23"/>
      <c r="E56" s="23"/>
      <c r="F56" s="23"/>
      <c r="G56" s="23"/>
      <c r="H56" s="24"/>
    </row>
    <row r="57" spans="1:8" x14ac:dyDescent="0.25">
      <c r="A57" s="16" t="s">
        <v>23</v>
      </c>
      <c r="B57" s="9"/>
      <c r="C57" s="10">
        <v>254162.9</v>
      </c>
      <c r="D57" s="10">
        <v>252955.35</v>
      </c>
      <c r="E57" s="10">
        <v>9292.17</v>
      </c>
      <c r="F57" s="10">
        <v>2473.5</v>
      </c>
      <c r="G57" s="10">
        <f t="shared" ref="G57" si="14">C57+E57</f>
        <v>263455.07</v>
      </c>
      <c r="H57" s="10">
        <f t="shared" ref="H57" si="15">D57+F57</f>
        <v>255428.85</v>
      </c>
    </row>
    <row r="58" spans="1:8" x14ac:dyDescent="0.25">
      <c r="A58" s="16" t="s">
        <v>24</v>
      </c>
      <c r="B58" s="9">
        <v>2000</v>
      </c>
      <c r="C58" s="10">
        <v>254024.9</v>
      </c>
      <c r="D58" s="10">
        <v>252817.35</v>
      </c>
      <c r="E58" s="10">
        <v>8462.49</v>
      </c>
      <c r="F58" s="10">
        <v>1643.81</v>
      </c>
      <c r="G58" s="10">
        <f t="shared" ref="G58:G77" si="16">C58+E58</f>
        <v>262487.39</v>
      </c>
      <c r="H58" s="10">
        <f t="shared" ref="H58:H77" si="17">D58+F58</f>
        <v>254461.16</v>
      </c>
    </row>
    <row r="59" spans="1:8" x14ac:dyDescent="0.25">
      <c r="A59" s="16" t="s">
        <v>25</v>
      </c>
      <c r="B59" s="9">
        <v>2100</v>
      </c>
      <c r="C59" s="10">
        <v>225019.1</v>
      </c>
      <c r="D59" s="10">
        <v>224776.91</v>
      </c>
      <c r="E59" s="10">
        <v>0</v>
      </c>
      <c r="F59" s="10">
        <v>0</v>
      </c>
      <c r="G59" s="10">
        <f t="shared" si="16"/>
        <v>225019.1</v>
      </c>
      <c r="H59" s="10">
        <f t="shared" si="17"/>
        <v>224776.91</v>
      </c>
    </row>
    <row r="60" spans="1:8" x14ac:dyDescent="0.25">
      <c r="A60" s="16" t="s">
        <v>26</v>
      </c>
      <c r="B60" s="9">
        <v>2110</v>
      </c>
      <c r="C60" s="10">
        <v>184892.7</v>
      </c>
      <c r="D60" s="10">
        <v>184892.53</v>
      </c>
      <c r="E60" s="10">
        <v>0</v>
      </c>
      <c r="F60" s="10">
        <v>0</v>
      </c>
      <c r="G60" s="10">
        <f t="shared" si="16"/>
        <v>184892.7</v>
      </c>
      <c r="H60" s="10">
        <f t="shared" si="17"/>
        <v>184892.53</v>
      </c>
    </row>
    <row r="61" spans="1:8" x14ac:dyDescent="0.25">
      <c r="A61" s="16" t="s">
        <v>27</v>
      </c>
      <c r="B61" s="9">
        <v>2111</v>
      </c>
      <c r="C61" s="10">
        <v>184892.7</v>
      </c>
      <c r="D61" s="10">
        <v>184892.53</v>
      </c>
      <c r="E61" s="10">
        <v>0</v>
      </c>
      <c r="F61" s="10">
        <v>0</v>
      </c>
      <c r="G61" s="10">
        <f t="shared" si="16"/>
        <v>184892.7</v>
      </c>
      <c r="H61" s="10">
        <f t="shared" si="17"/>
        <v>184892.53</v>
      </c>
    </row>
    <row r="62" spans="1:8" x14ac:dyDescent="0.25">
      <c r="A62" s="16" t="s">
        <v>29</v>
      </c>
      <c r="B62" s="9">
        <v>2120</v>
      </c>
      <c r="C62" s="10">
        <v>40126.400000000001</v>
      </c>
      <c r="D62" s="10">
        <v>39884.370000000003</v>
      </c>
      <c r="E62" s="10">
        <v>0</v>
      </c>
      <c r="F62" s="10">
        <v>0</v>
      </c>
      <c r="G62" s="10">
        <f t="shared" si="16"/>
        <v>40126.400000000001</v>
      </c>
      <c r="H62" s="10">
        <f t="shared" si="17"/>
        <v>39884.370000000003</v>
      </c>
    </row>
    <row r="63" spans="1:8" x14ac:dyDescent="0.25">
      <c r="A63" s="16" t="s">
        <v>30</v>
      </c>
      <c r="B63" s="9">
        <v>2200</v>
      </c>
      <c r="C63" s="10">
        <v>26345.599999999999</v>
      </c>
      <c r="D63" s="10">
        <v>25380.6</v>
      </c>
      <c r="E63" s="10">
        <v>8462.49</v>
      </c>
      <c r="F63" s="10">
        <v>1643.81</v>
      </c>
      <c r="G63" s="10">
        <f t="shared" si="16"/>
        <v>34808.089999999997</v>
      </c>
      <c r="H63" s="10">
        <f t="shared" si="17"/>
        <v>27024.41</v>
      </c>
    </row>
    <row r="64" spans="1:8" x14ac:dyDescent="0.25">
      <c r="A64" s="16" t="s">
        <v>31</v>
      </c>
      <c r="B64" s="9">
        <v>2210</v>
      </c>
      <c r="C64" s="10">
        <v>1375</v>
      </c>
      <c r="D64" s="10">
        <v>1364.44</v>
      </c>
      <c r="E64" s="10">
        <v>50</v>
      </c>
      <c r="F64" s="10">
        <v>0</v>
      </c>
      <c r="G64" s="10">
        <f t="shared" si="16"/>
        <v>1425</v>
      </c>
      <c r="H64" s="10">
        <f t="shared" si="17"/>
        <v>1364.44</v>
      </c>
    </row>
    <row r="65" spans="1:8" x14ac:dyDescent="0.25">
      <c r="A65" s="16" t="s">
        <v>33</v>
      </c>
      <c r="B65" s="9">
        <v>2240</v>
      </c>
      <c r="C65" s="10">
        <v>15929.7</v>
      </c>
      <c r="D65" s="10">
        <v>15785.4</v>
      </c>
      <c r="E65" s="10">
        <v>100</v>
      </c>
      <c r="F65" s="10">
        <v>1.86</v>
      </c>
      <c r="G65" s="10">
        <f t="shared" si="16"/>
        <v>16029.7</v>
      </c>
      <c r="H65" s="10">
        <f t="shared" si="17"/>
        <v>15787.26</v>
      </c>
    </row>
    <row r="66" spans="1:8" x14ac:dyDescent="0.25">
      <c r="A66" s="16" t="s">
        <v>34</v>
      </c>
      <c r="B66" s="9">
        <v>2250</v>
      </c>
      <c r="C66" s="10">
        <v>1690.2</v>
      </c>
      <c r="D66" s="10">
        <v>1551.11</v>
      </c>
      <c r="E66" s="10">
        <v>8312.49</v>
      </c>
      <c r="F66" s="10">
        <v>1641.95</v>
      </c>
      <c r="G66" s="10">
        <f t="shared" si="16"/>
        <v>10002.69</v>
      </c>
      <c r="H66" s="10">
        <f t="shared" si="17"/>
        <v>3193.06</v>
      </c>
    </row>
    <row r="67" spans="1:8" x14ac:dyDescent="0.25">
      <c r="A67" s="16" t="s">
        <v>35</v>
      </c>
      <c r="B67" s="9">
        <v>2270</v>
      </c>
      <c r="C67" s="10">
        <v>7300.7</v>
      </c>
      <c r="D67" s="10">
        <v>6630.16</v>
      </c>
      <c r="E67" s="10">
        <v>0</v>
      </c>
      <c r="F67" s="10">
        <v>0</v>
      </c>
      <c r="G67" s="10">
        <f t="shared" si="16"/>
        <v>7300.7</v>
      </c>
      <c r="H67" s="10">
        <f t="shared" si="17"/>
        <v>6630.16</v>
      </c>
    </row>
    <row r="68" spans="1:8" x14ac:dyDescent="0.25">
      <c r="A68" s="16" t="s">
        <v>36</v>
      </c>
      <c r="B68" s="9">
        <v>2271</v>
      </c>
      <c r="C68" s="10">
        <v>3035</v>
      </c>
      <c r="D68" s="10">
        <v>2923.76</v>
      </c>
      <c r="E68" s="10">
        <v>0</v>
      </c>
      <c r="F68" s="10">
        <v>0</v>
      </c>
      <c r="G68" s="10">
        <f t="shared" si="16"/>
        <v>3035</v>
      </c>
      <c r="H68" s="10">
        <f t="shared" si="17"/>
        <v>2923.76</v>
      </c>
    </row>
    <row r="69" spans="1:8" x14ac:dyDescent="0.25">
      <c r="A69" s="16" t="s">
        <v>37</v>
      </c>
      <c r="B69" s="9">
        <v>2272</v>
      </c>
      <c r="C69" s="10">
        <v>184</v>
      </c>
      <c r="D69" s="10">
        <v>154.22999999999999</v>
      </c>
      <c r="E69" s="10">
        <v>0</v>
      </c>
      <c r="F69" s="10">
        <v>0</v>
      </c>
      <c r="G69" s="10">
        <f t="shared" si="16"/>
        <v>184</v>
      </c>
      <c r="H69" s="10">
        <f t="shared" si="17"/>
        <v>154.22999999999999</v>
      </c>
    </row>
    <row r="70" spans="1:8" x14ac:dyDescent="0.25">
      <c r="A70" s="16" t="s">
        <v>38</v>
      </c>
      <c r="B70" s="9">
        <v>2273</v>
      </c>
      <c r="C70" s="10">
        <v>3861.3</v>
      </c>
      <c r="D70" s="10">
        <v>3397.73</v>
      </c>
      <c r="E70" s="10">
        <v>0</v>
      </c>
      <c r="F70" s="10">
        <v>0</v>
      </c>
      <c r="G70" s="10">
        <f t="shared" si="16"/>
        <v>3861.3</v>
      </c>
      <c r="H70" s="10">
        <f t="shared" si="17"/>
        <v>3397.73</v>
      </c>
    </row>
    <row r="71" spans="1:8" x14ac:dyDescent="0.25">
      <c r="A71" s="16" t="s">
        <v>40</v>
      </c>
      <c r="B71" s="9">
        <v>2275</v>
      </c>
      <c r="C71" s="10">
        <v>220.4</v>
      </c>
      <c r="D71" s="10">
        <v>154.43</v>
      </c>
      <c r="E71" s="10">
        <v>0</v>
      </c>
      <c r="F71" s="10">
        <v>0</v>
      </c>
      <c r="G71" s="10">
        <f t="shared" si="16"/>
        <v>220.4</v>
      </c>
      <c r="H71" s="10">
        <f t="shared" si="17"/>
        <v>154.43</v>
      </c>
    </row>
    <row r="72" spans="1:8" ht="31.5" x14ac:dyDescent="0.25">
      <c r="A72" s="16" t="s">
        <v>79</v>
      </c>
      <c r="B72" s="9">
        <v>2280</v>
      </c>
      <c r="C72" s="10">
        <v>50</v>
      </c>
      <c r="D72" s="10">
        <v>49.5</v>
      </c>
      <c r="E72" s="10">
        <v>0</v>
      </c>
      <c r="F72" s="10">
        <v>0</v>
      </c>
      <c r="G72" s="10">
        <f t="shared" si="16"/>
        <v>50</v>
      </c>
      <c r="H72" s="10">
        <f t="shared" si="17"/>
        <v>49.5</v>
      </c>
    </row>
    <row r="73" spans="1:8" ht="31.5" x14ac:dyDescent="0.25">
      <c r="A73" s="16" t="s">
        <v>85</v>
      </c>
      <c r="B73" s="9">
        <v>2282</v>
      </c>
      <c r="C73" s="10">
        <v>50</v>
      </c>
      <c r="D73" s="10">
        <v>49.5</v>
      </c>
      <c r="E73" s="10">
        <v>0</v>
      </c>
      <c r="F73" s="10">
        <v>0</v>
      </c>
      <c r="G73" s="10">
        <f t="shared" si="16"/>
        <v>50</v>
      </c>
      <c r="H73" s="10">
        <f t="shared" si="17"/>
        <v>49.5</v>
      </c>
    </row>
    <row r="74" spans="1:8" x14ac:dyDescent="0.25">
      <c r="A74" s="16" t="s">
        <v>48</v>
      </c>
      <c r="B74" s="9">
        <v>2800</v>
      </c>
      <c r="C74" s="10">
        <v>2660.2</v>
      </c>
      <c r="D74" s="10">
        <v>2659.85</v>
      </c>
      <c r="E74" s="10">
        <v>0</v>
      </c>
      <c r="F74" s="10">
        <v>0</v>
      </c>
      <c r="G74" s="10">
        <f t="shared" si="16"/>
        <v>2660.2</v>
      </c>
      <c r="H74" s="10">
        <f t="shared" si="17"/>
        <v>2659.85</v>
      </c>
    </row>
    <row r="75" spans="1:8" x14ac:dyDescent="0.25">
      <c r="A75" s="16" t="s">
        <v>49</v>
      </c>
      <c r="B75" s="9">
        <v>3000</v>
      </c>
      <c r="C75" s="10">
        <v>138</v>
      </c>
      <c r="D75" s="10">
        <v>138</v>
      </c>
      <c r="E75" s="10">
        <v>829.68</v>
      </c>
      <c r="F75" s="10">
        <v>829.68</v>
      </c>
      <c r="G75" s="10">
        <f t="shared" si="16"/>
        <v>967.68</v>
      </c>
      <c r="H75" s="10">
        <f t="shared" si="17"/>
        <v>967.68</v>
      </c>
    </row>
    <row r="76" spans="1:8" x14ac:dyDescent="0.25">
      <c r="A76" s="16" t="s">
        <v>50</v>
      </c>
      <c r="B76" s="9">
        <v>3100</v>
      </c>
      <c r="C76" s="10">
        <v>138</v>
      </c>
      <c r="D76" s="10">
        <v>138</v>
      </c>
      <c r="E76" s="10">
        <v>829.68</v>
      </c>
      <c r="F76" s="10">
        <v>829.68</v>
      </c>
      <c r="G76" s="10">
        <f t="shared" si="16"/>
        <v>967.68</v>
      </c>
      <c r="H76" s="10">
        <f t="shared" si="17"/>
        <v>967.68</v>
      </c>
    </row>
    <row r="77" spans="1:8" ht="35.25" customHeight="1" x14ac:dyDescent="0.25">
      <c r="A77" s="16" t="s">
        <v>51</v>
      </c>
      <c r="B77" s="9">
        <v>3110</v>
      </c>
      <c r="C77" s="10">
        <v>138</v>
      </c>
      <c r="D77" s="10">
        <v>138</v>
      </c>
      <c r="E77" s="10">
        <v>829.68</v>
      </c>
      <c r="F77" s="10">
        <v>829.68</v>
      </c>
      <c r="G77" s="10">
        <f t="shared" si="16"/>
        <v>967.68</v>
      </c>
      <c r="H77" s="10">
        <f t="shared" si="17"/>
        <v>967.68</v>
      </c>
    </row>
    <row r="78" spans="1:8" ht="38.25" customHeight="1" x14ac:dyDescent="0.25">
      <c r="A78" s="18">
        <v>2201020</v>
      </c>
      <c r="B78" s="19" t="s">
        <v>64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1">
        <v>0</v>
      </c>
    </row>
    <row r="79" spans="1:8" x14ac:dyDescent="0.25">
      <c r="A79" s="16" t="s">
        <v>23</v>
      </c>
      <c r="B79" s="9"/>
      <c r="C79" s="10">
        <v>95496.2</v>
      </c>
      <c r="D79" s="10">
        <v>94957.78</v>
      </c>
      <c r="E79" s="10">
        <v>265100.98</v>
      </c>
      <c r="F79" s="10">
        <v>120619.77</v>
      </c>
      <c r="G79" s="10">
        <f t="shared" ref="G79" si="18">C79+E79</f>
        <v>360597.18</v>
      </c>
      <c r="H79" s="10">
        <f t="shared" ref="H79" si="19">D79+F79</f>
        <v>215577.55</v>
      </c>
    </row>
    <row r="80" spans="1:8" x14ac:dyDescent="0.25">
      <c r="A80" s="16" t="s">
        <v>24</v>
      </c>
      <c r="B80" s="9">
        <v>2000</v>
      </c>
      <c r="C80" s="10">
        <v>95496.2</v>
      </c>
      <c r="D80" s="10">
        <v>94957.78</v>
      </c>
      <c r="E80" s="10">
        <v>255430.46</v>
      </c>
      <c r="F80" s="10">
        <v>119651.71</v>
      </c>
      <c r="G80" s="10">
        <f t="shared" ref="G80:G104" si="20">C80+E80</f>
        <v>350926.66</v>
      </c>
      <c r="H80" s="10">
        <f t="shared" ref="H80:H104" si="21">D80+F80</f>
        <v>214609.49</v>
      </c>
    </row>
    <row r="81" spans="1:8" x14ac:dyDescent="0.25">
      <c r="A81" s="16" t="s">
        <v>25</v>
      </c>
      <c r="B81" s="9">
        <v>2100</v>
      </c>
      <c r="C81" s="10">
        <v>93232.6</v>
      </c>
      <c r="D81" s="10">
        <v>93074.47</v>
      </c>
      <c r="E81" s="10">
        <v>234466.64</v>
      </c>
      <c r="F81" s="10">
        <v>109385.64</v>
      </c>
      <c r="G81" s="10">
        <f t="shared" si="20"/>
        <v>327699.24</v>
      </c>
      <c r="H81" s="10">
        <f t="shared" si="21"/>
        <v>202460.11</v>
      </c>
    </row>
    <row r="82" spans="1:8" x14ac:dyDescent="0.25">
      <c r="A82" s="16" t="s">
        <v>26</v>
      </c>
      <c r="B82" s="9">
        <v>2110</v>
      </c>
      <c r="C82" s="10">
        <v>76800.600000000006</v>
      </c>
      <c r="D82" s="10">
        <v>76791.31</v>
      </c>
      <c r="E82" s="10">
        <v>192146.03</v>
      </c>
      <c r="F82" s="10">
        <v>89599.45</v>
      </c>
      <c r="G82" s="10">
        <f t="shared" si="20"/>
        <v>268946.63</v>
      </c>
      <c r="H82" s="10">
        <f t="shared" si="21"/>
        <v>166390.76</v>
      </c>
    </row>
    <row r="83" spans="1:8" x14ac:dyDescent="0.25">
      <c r="A83" s="16" t="s">
        <v>27</v>
      </c>
      <c r="B83" s="9">
        <v>2111</v>
      </c>
      <c r="C83" s="10">
        <v>76800.600000000006</v>
      </c>
      <c r="D83" s="10">
        <v>76791.31</v>
      </c>
      <c r="E83" s="10">
        <v>192146.03</v>
      </c>
      <c r="F83" s="10">
        <v>89599.45</v>
      </c>
      <c r="G83" s="10">
        <f t="shared" si="20"/>
        <v>268946.63</v>
      </c>
      <c r="H83" s="10">
        <f t="shared" si="21"/>
        <v>166390.76</v>
      </c>
    </row>
    <row r="84" spans="1:8" x14ac:dyDescent="0.25">
      <c r="A84" s="16" t="s">
        <v>29</v>
      </c>
      <c r="B84" s="9">
        <v>2120</v>
      </c>
      <c r="C84" s="10">
        <v>16432</v>
      </c>
      <c r="D84" s="10">
        <v>16283.16</v>
      </c>
      <c r="E84" s="10">
        <v>42320.62</v>
      </c>
      <c r="F84" s="10">
        <v>19786.2</v>
      </c>
      <c r="G84" s="10">
        <f t="shared" si="20"/>
        <v>58752.62</v>
      </c>
      <c r="H84" s="10">
        <f t="shared" si="21"/>
        <v>36069.360000000001</v>
      </c>
    </row>
    <row r="85" spans="1:8" x14ac:dyDescent="0.25">
      <c r="A85" s="16" t="s">
        <v>30</v>
      </c>
      <c r="B85" s="9">
        <v>2200</v>
      </c>
      <c r="C85" s="10">
        <v>2253.6</v>
      </c>
      <c r="D85" s="10">
        <v>1876.3</v>
      </c>
      <c r="E85" s="10">
        <v>20163.810000000001</v>
      </c>
      <c r="F85" s="10">
        <v>10259.200000000001</v>
      </c>
      <c r="G85" s="10">
        <f t="shared" si="20"/>
        <v>22417.41</v>
      </c>
      <c r="H85" s="10">
        <f t="shared" si="21"/>
        <v>12135.5</v>
      </c>
    </row>
    <row r="86" spans="1:8" x14ac:dyDescent="0.25">
      <c r="A86" s="16" t="s">
        <v>31</v>
      </c>
      <c r="B86" s="9">
        <v>2210</v>
      </c>
      <c r="C86" s="10">
        <v>356</v>
      </c>
      <c r="D86" s="10">
        <v>317.88</v>
      </c>
      <c r="E86" s="10">
        <v>3989.33</v>
      </c>
      <c r="F86" s="10">
        <v>1191.01</v>
      </c>
      <c r="G86" s="10">
        <f t="shared" si="20"/>
        <v>4345.33</v>
      </c>
      <c r="H86" s="10">
        <f t="shared" si="21"/>
        <v>1508.8899999999999</v>
      </c>
    </row>
    <row r="87" spans="1:8" x14ac:dyDescent="0.25">
      <c r="A87" s="16" t="s">
        <v>33</v>
      </c>
      <c r="B87" s="9">
        <v>2240</v>
      </c>
      <c r="C87" s="10">
        <v>895.1</v>
      </c>
      <c r="D87" s="10">
        <v>816.89</v>
      </c>
      <c r="E87" s="10">
        <v>9480.2000000000007</v>
      </c>
      <c r="F87" s="10">
        <v>5782.31</v>
      </c>
      <c r="G87" s="10">
        <f t="shared" si="20"/>
        <v>10375.300000000001</v>
      </c>
      <c r="H87" s="10">
        <f t="shared" si="21"/>
        <v>6599.2000000000007</v>
      </c>
    </row>
    <row r="88" spans="1:8" x14ac:dyDescent="0.25">
      <c r="A88" s="16" t="s">
        <v>34</v>
      </c>
      <c r="B88" s="9">
        <v>2250</v>
      </c>
      <c r="C88" s="10">
        <v>363</v>
      </c>
      <c r="D88" s="10">
        <v>236.61</v>
      </c>
      <c r="E88" s="10">
        <v>3164.52</v>
      </c>
      <c r="F88" s="10">
        <v>2481.63</v>
      </c>
      <c r="G88" s="10">
        <f t="shared" si="20"/>
        <v>3527.52</v>
      </c>
      <c r="H88" s="10">
        <f t="shared" si="21"/>
        <v>2718.2400000000002</v>
      </c>
    </row>
    <row r="89" spans="1:8" x14ac:dyDescent="0.25">
      <c r="A89" s="16" t="s">
        <v>35</v>
      </c>
      <c r="B89" s="9">
        <v>2270</v>
      </c>
      <c r="C89" s="10">
        <v>639.5</v>
      </c>
      <c r="D89" s="10">
        <v>504.92</v>
      </c>
      <c r="E89" s="10">
        <v>2731.77</v>
      </c>
      <c r="F89" s="10">
        <v>503.75</v>
      </c>
      <c r="G89" s="10">
        <f t="shared" si="20"/>
        <v>3371.27</v>
      </c>
      <c r="H89" s="10">
        <f t="shared" si="21"/>
        <v>1008.6700000000001</v>
      </c>
    </row>
    <row r="90" spans="1:8" x14ac:dyDescent="0.25">
      <c r="A90" s="16" t="s">
        <v>36</v>
      </c>
      <c r="B90" s="9">
        <v>2271</v>
      </c>
      <c r="C90" s="10">
        <v>171.4</v>
      </c>
      <c r="D90" s="10">
        <v>97.6</v>
      </c>
      <c r="E90" s="10">
        <v>228</v>
      </c>
      <c r="F90" s="10">
        <v>99.7</v>
      </c>
      <c r="G90" s="10">
        <f t="shared" si="20"/>
        <v>399.4</v>
      </c>
      <c r="H90" s="10">
        <f t="shared" si="21"/>
        <v>197.3</v>
      </c>
    </row>
    <row r="91" spans="1:8" x14ac:dyDescent="0.25">
      <c r="A91" s="16" t="s">
        <v>93</v>
      </c>
      <c r="B91" s="9">
        <v>2272</v>
      </c>
      <c r="C91" s="10">
        <v>40.1</v>
      </c>
      <c r="D91" s="10">
        <v>36.85</v>
      </c>
      <c r="E91" s="10">
        <v>32</v>
      </c>
      <c r="F91" s="10">
        <v>18.489999999999998</v>
      </c>
      <c r="G91" s="10">
        <f t="shared" si="20"/>
        <v>72.099999999999994</v>
      </c>
      <c r="H91" s="10">
        <f t="shared" si="21"/>
        <v>55.34</v>
      </c>
    </row>
    <row r="92" spans="1:8" x14ac:dyDescent="0.25">
      <c r="A92" s="16" t="s">
        <v>38</v>
      </c>
      <c r="B92" s="9">
        <v>2273</v>
      </c>
      <c r="C92" s="10">
        <v>411.6</v>
      </c>
      <c r="D92" s="10">
        <v>355.58</v>
      </c>
      <c r="E92" s="10">
        <v>2461.77</v>
      </c>
      <c r="F92" s="10">
        <v>379.97</v>
      </c>
      <c r="G92" s="10">
        <f t="shared" si="20"/>
        <v>2873.37</v>
      </c>
      <c r="H92" s="10">
        <f t="shared" si="21"/>
        <v>735.55</v>
      </c>
    </row>
    <row r="93" spans="1:8" x14ac:dyDescent="0.25">
      <c r="A93" s="16" t="s">
        <v>40</v>
      </c>
      <c r="B93" s="9">
        <v>2275</v>
      </c>
      <c r="C93" s="10">
        <v>16.399999999999999</v>
      </c>
      <c r="D93" s="10">
        <v>14.89</v>
      </c>
      <c r="E93" s="10">
        <v>10</v>
      </c>
      <c r="F93" s="10">
        <v>5.59</v>
      </c>
      <c r="G93" s="10">
        <f t="shared" si="20"/>
        <v>26.4</v>
      </c>
      <c r="H93" s="10">
        <f t="shared" si="21"/>
        <v>20.48</v>
      </c>
    </row>
    <row r="94" spans="1:8" ht="31.5" x14ac:dyDescent="0.25">
      <c r="A94" s="16" t="s">
        <v>79</v>
      </c>
      <c r="B94" s="9">
        <v>2280</v>
      </c>
      <c r="C94" s="10">
        <v>0</v>
      </c>
      <c r="D94" s="10">
        <v>0</v>
      </c>
      <c r="E94" s="10">
        <v>798</v>
      </c>
      <c r="F94" s="10">
        <v>300.51</v>
      </c>
      <c r="G94" s="10">
        <f t="shared" si="20"/>
        <v>798</v>
      </c>
      <c r="H94" s="10">
        <f t="shared" si="21"/>
        <v>300.51</v>
      </c>
    </row>
    <row r="95" spans="1:8" ht="31.5" x14ac:dyDescent="0.25">
      <c r="A95" s="16" t="s">
        <v>85</v>
      </c>
      <c r="B95" s="9">
        <v>2282</v>
      </c>
      <c r="C95" s="10">
        <v>0</v>
      </c>
      <c r="D95" s="10">
        <v>0</v>
      </c>
      <c r="E95" s="10">
        <v>798</v>
      </c>
      <c r="F95" s="10">
        <v>300.51</v>
      </c>
      <c r="G95" s="10">
        <f t="shared" si="20"/>
        <v>798</v>
      </c>
      <c r="H95" s="10">
        <f t="shared" si="21"/>
        <v>300.51</v>
      </c>
    </row>
    <row r="96" spans="1:8" x14ac:dyDescent="0.25">
      <c r="A96" s="16" t="s">
        <v>41</v>
      </c>
      <c r="B96" s="9">
        <v>2600</v>
      </c>
      <c r="C96" s="10">
        <v>0</v>
      </c>
      <c r="D96" s="10">
        <v>0</v>
      </c>
      <c r="E96" s="10">
        <v>500</v>
      </c>
      <c r="F96" s="10">
        <v>0</v>
      </c>
      <c r="G96" s="10">
        <f t="shared" si="20"/>
        <v>500</v>
      </c>
      <c r="H96" s="10">
        <f t="shared" si="21"/>
        <v>0</v>
      </c>
    </row>
    <row r="97" spans="1:8" ht="31.5" x14ac:dyDescent="0.25">
      <c r="A97" s="16" t="s">
        <v>44</v>
      </c>
      <c r="B97" s="9">
        <v>2630</v>
      </c>
      <c r="C97" s="10">
        <v>0</v>
      </c>
      <c r="D97" s="10">
        <v>0</v>
      </c>
      <c r="E97" s="10">
        <v>500</v>
      </c>
      <c r="F97" s="10">
        <v>0</v>
      </c>
      <c r="G97" s="10">
        <f t="shared" si="20"/>
        <v>500</v>
      </c>
      <c r="H97" s="10">
        <f t="shared" si="21"/>
        <v>0</v>
      </c>
    </row>
    <row r="98" spans="1:8" x14ac:dyDescent="0.25">
      <c r="A98" s="16" t="s">
        <v>48</v>
      </c>
      <c r="B98" s="9">
        <v>2800</v>
      </c>
      <c r="C98" s="10">
        <v>10</v>
      </c>
      <c r="D98" s="10">
        <v>7.01</v>
      </c>
      <c r="E98" s="10">
        <v>300</v>
      </c>
      <c r="F98" s="10">
        <v>6.86</v>
      </c>
      <c r="G98" s="10">
        <f t="shared" si="20"/>
        <v>310</v>
      </c>
      <c r="H98" s="10">
        <f t="shared" si="21"/>
        <v>13.870000000000001</v>
      </c>
    </row>
    <row r="99" spans="1:8" x14ac:dyDescent="0.25">
      <c r="A99" s="16" t="s">
        <v>49</v>
      </c>
      <c r="B99" s="9">
        <v>3000</v>
      </c>
      <c r="C99" s="10">
        <v>0</v>
      </c>
      <c r="D99" s="10">
        <v>0</v>
      </c>
      <c r="E99" s="10">
        <v>9670.52</v>
      </c>
      <c r="F99" s="10">
        <v>968.06</v>
      </c>
      <c r="G99" s="10">
        <f t="shared" si="20"/>
        <v>9670.52</v>
      </c>
      <c r="H99" s="10">
        <f t="shared" si="21"/>
        <v>968.06</v>
      </c>
    </row>
    <row r="100" spans="1:8" x14ac:dyDescent="0.25">
      <c r="A100" s="16" t="s">
        <v>50</v>
      </c>
      <c r="B100" s="9">
        <v>3100</v>
      </c>
      <c r="C100" s="10">
        <v>0</v>
      </c>
      <c r="D100" s="10">
        <v>0</v>
      </c>
      <c r="E100" s="10">
        <v>9670.52</v>
      </c>
      <c r="F100" s="10">
        <v>968.06</v>
      </c>
      <c r="G100" s="10">
        <f t="shared" si="20"/>
        <v>9670.52</v>
      </c>
      <c r="H100" s="10">
        <f t="shared" si="21"/>
        <v>968.06</v>
      </c>
    </row>
    <row r="101" spans="1:8" ht="31.5" x14ac:dyDescent="0.25">
      <c r="A101" s="16" t="s">
        <v>51</v>
      </c>
      <c r="B101" s="9">
        <v>3110</v>
      </c>
      <c r="C101" s="10">
        <v>0</v>
      </c>
      <c r="D101" s="10">
        <v>0</v>
      </c>
      <c r="E101" s="10">
        <v>3020.52</v>
      </c>
      <c r="F101" s="10">
        <v>968.06</v>
      </c>
      <c r="G101" s="10">
        <f t="shared" si="20"/>
        <v>3020.52</v>
      </c>
      <c r="H101" s="10">
        <f t="shared" si="21"/>
        <v>968.06</v>
      </c>
    </row>
    <row r="102" spans="1:8" x14ac:dyDescent="0.25">
      <c r="A102" s="16" t="s">
        <v>52</v>
      </c>
      <c r="B102" s="9">
        <v>3130</v>
      </c>
      <c r="C102" s="10">
        <v>0</v>
      </c>
      <c r="D102" s="10">
        <v>0</v>
      </c>
      <c r="E102" s="10">
        <v>150</v>
      </c>
      <c r="F102" s="10">
        <v>0</v>
      </c>
      <c r="G102" s="10">
        <f t="shared" si="20"/>
        <v>150</v>
      </c>
      <c r="H102" s="10">
        <f t="shared" si="21"/>
        <v>0</v>
      </c>
    </row>
    <row r="103" spans="1:8" x14ac:dyDescent="0.25">
      <c r="A103" s="16" t="s">
        <v>65</v>
      </c>
      <c r="B103" s="9">
        <v>3132</v>
      </c>
      <c r="C103" s="10">
        <v>0</v>
      </c>
      <c r="D103" s="10">
        <v>0</v>
      </c>
      <c r="E103" s="10">
        <v>150</v>
      </c>
      <c r="F103" s="10">
        <v>0</v>
      </c>
      <c r="G103" s="10">
        <f t="shared" si="20"/>
        <v>150</v>
      </c>
      <c r="H103" s="10">
        <f t="shared" si="21"/>
        <v>0</v>
      </c>
    </row>
    <row r="104" spans="1:8" x14ac:dyDescent="0.25">
      <c r="A104" s="16" t="s">
        <v>56</v>
      </c>
      <c r="B104" s="9">
        <v>3160</v>
      </c>
      <c r="C104" s="10">
        <v>0</v>
      </c>
      <c r="D104" s="10">
        <v>0</v>
      </c>
      <c r="E104" s="10">
        <v>6500</v>
      </c>
      <c r="F104" s="10">
        <v>0</v>
      </c>
      <c r="G104" s="10">
        <f t="shared" si="20"/>
        <v>6500</v>
      </c>
      <c r="H104" s="10">
        <f t="shared" si="21"/>
        <v>0</v>
      </c>
    </row>
    <row r="105" spans="1:8" ht="28.5" customHeight="1" x14ac:dyDescent="0.25">
      <c r="A105" s="18">
        <v>2201030</v>
      </c>
      <c r="B105" s="19" t="s">
        <v>14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1">
        <v>0</v>
      </c>
    </row>
    <row r="106" spans="1:8" x14ac:dyDescent="0.25">
      <c r="A106" s="16" t="s">
        <v>23</v>
      </c>
      <c r="B106" s="9"/>
      <c r="C106" s="10">
        <v>200000</v>
      </c>
      <c r="D106" s="10">
        <v>167834.17</v>
      </c>
      <c r="E106" s="10">
        <v>0</v>
      </c>
      <c r="F106" s="10">
        <v>0</v>
      </c>
      <c r="G106" s="10">
        <f t="shared" ref="G106" si="22">C106+E106</f>
        <v>200000</v>
      </c>
      <c r="H106" s="10">
        <f t="shared" ref="H106" si="23">D106+F106</f>
        <v>167834.17</v>
      </c>
    </row>
    <row r="107" spans="1:8" x14ac:dyDescent="0.25">
      <c r="A107" s="16" t="s">
        <v>24</v>
      </c>
      <c r="B107" s="9">
        <v>2000</v>
      </c>
      <c r="C107" s="10">
        <v>200000</v>
      </c>
      <c r="D107" s="10">
        <v>167834.17</v>
      </c>
      <c r="E107" s="10">
        <v>0</v>
      </c>
      <c r="F107" s="10">
        <v>0</v>
      </c>
      <c r="G107" s="10">
        <f t="shared" ref="G107:G110" si="24">C107+E107</f>
        <v>200000</v>
      </c>
      <c r="H107" s="10">
        <f t="shared" ref="H107:H110" si="25">D107+F107</f>
        <v>167834.17</v>
      </c>
    </row>
    <row r="108" spans="1:8" x14ac:dyDescent="0.25">
      <c r="A108" s="16" t="s">
        <v>30</v>
      </c>
      <c r="B108" s="9">
        <v>2200</v>
      </c>
      <c r="C108" s="10">
        <v>200000</v>
      </c>
      <c r="D108" s="10">
        <v>167834.17</v>
      </c>
      <c r="E108" s="10">
        <v>0</v>
      </c>
      <c r="F108" s="10">
        <v>0</v>
      </c>
      <c r="G108" s="10">
        <f t="shared" si="24"/>
        <v>200000</v>
      </c>
      <c r="H108" s="10">
        <f t="shared" si="25"/>
        <v>167834.17</v>
      </c>
    </row>
    <row r="109" spans="1:8" ht="31.5" x14ac:dyDescent="0.25">
      <c r="A109" s="16" t="s">
        <v>79</v>
      </c>
      <c r="B109" s="9">
        <v>2280</v>
      </c>
      <c r="C109" s="10">
        <v>200000</v>
      </c>
      <c r="D109" s="10">
        <v>167834.17</v>
      </c>
      <c r="E109" s="10">
        <v>0</v>
      </c>
      <c r="F109" s="10">
        <v>0</v>
      </c>
      <c r="G109" s="10">
        <f t="shared" si="24"/>
        <v>200000</v>
      </c>
      <c r="H109" s="10">
        <f t="shared" si="25"/>
        <v>167834.17</v>
      </c>
    </row>
    <row r="110" spans="1:8" ht="31.5" x14ac:dyDescent="0.25">
      <c r="A110" s="16" t="s">
        <v>85</v>
      </c>
      <c r="B110" s="9">
        <v>2282</v>
      </c>
      <c r="C110" s="10">
        <v>200000</v>
      </c>
      <c r="D110" s="10">
        <v>167834.17</v>
      </c>
      <c r="E110" s="10">
        <v>0</v>
      </c>
      <c r="F110" s="10">
        <v>0</v>
      </c>
      <c r="G110" s="10">
        <f t="shared" si="24"/>
        <v>200000</v>
      </c>
      <c r="H110" s="10">
        <f t="shared" si="25"/>
        <v>167834.17</v>
      </c>
    </row>
    <row r="111" spans="1:8" x14ac:dyDescent="0.25">
      <c r="A111" s="18">
        <v>2201070</v>
      </c>
      <c r="B111" s="19" t="s">
        <v>94</v>
      </c>
      <c r="C111" s="20">
        <v>0</v>
      </c>
      <c r="D111" s="20">
        <v>0</v>
      </c>
      <c r="E111" s="20">
        <v>0</v>
      </c>
      <c r="F111" s="20">
        <v>0</v>
      </c>
      <c r="G111" s="20">
        <v>0</v>
      </c>
      <c r="H111" s="21">
        <v>0</v>
      </c>
    </row>
    <row r="112" spans="1:8" x14ac:dyDescent="0.25">
      <c r="A112" s="16" t="s">
        <v>23</v>
      </c>
      <c r="B112" s="9"/>
      <c r="C112" s="10">
        <v>32000</v>
      </c>
      <c r="D112" s="10">
        <v>31998.87</v>
      </c>
      <c r="E112" s="10">
        <v>0</v>
      </c>
      <c r="F112" s="10">
        <v>0</v>
      </c>
      <c r="G112" s="10">
        <f t="shared" ref="G112" si="26">C112+E112</f>
        <v>32000</v>
      </c>
      <c r="H112" s="10">
        <f t="shared" ref="H112" si="27">D112+F112</f>
        <v>31998.87</v>
      </c>
    </row>
    <row r="113" spans="1:8" x14ac:dyDescent="0.25">
      <c r="A113" s="16" t="s">
        <v>24</v>
      </c>
      <c r="B113" s="9">
        <v>2000</v>
      </c>
      <c r="C113" s="10">
        <v>32000</v>
      </c>
      <c r="D113" s="10">
        <v>31998.87</v>
      </c>
      <c r="E113" s="10">
        <v>0</v>
      </c>
      <c r="F113" s="10">
        <v>0</v>
      </c>
      <c r="G113" s="10">
        <f t="shared" ref="G113:G115" si="28">C113+E113</f>
        <v>32000</v>
      </c>
      <c r="H113" s="10">
        <f t="shared" ref="H113:H115" si="29">D113+F113</f>
        <v>31998.87</v>
      </c>
    </row>
    <row r="114" spans="1:8" x14ac:dyDescent="0.25">
      <c r="A114" s="16" t="s">
        <v>41</v>
      </c>
      <c r="B114" s="9">
        <v>2600</v>
      </c>
      <c r="C114" s="10">
        <v>32000</v>
      </c>
      <c r="D114" s="10">
        <v>31998.87</v>
      </c>
      <c r="E114" s="10">
        <v>0</v>
      </c>
      <c r="F114" s="10">
        <v>0</v>
      </c>
      <c r="G114" s="10">
        <f t="shared" si="28"/>
        <v>32000</v>
      </c>
      <c r="H114" s="10">
        <f t="shared" si="29"/>
        <v>31998.87</v>
      </c>
    </row>
    <row r="115" spans="1:8" ht="38.25" customHeight="1" x14ac:dyDescent="0.25">
      <c r="A115" s="16" t="s">
        <v>42</v>
      </c>
      <c r="B115" s="9">
        <v>2610</v>
      </c>
      <c r="C115" s="10">
        <v>32000</v>
      </c>
      <c r="D115" s="10">
        <v>31998.87</v>
      </c>
      <c r="E115" s="10">
        <v>0</v>
      </c>
      <c r="F115" s="10">
        <v>0</v>
      </c>
      <c r="G115" s="10">
        <f t="shared" si="28"/>
        <v>32000</v>
      </c>
      <c r="H115" s="10">
        <f t="shared" si="29"/>
        <v>31998.87</v>
      </c>
    </row>
    <row r="116" spans="1:8" ht="36.75" customHeight="1" x14ac:dyDescent="0.25">
      <c r="A116" s="18">
        <v>2201080</v>
      </c>
      <c r="B116" s="19" t="s">
        <v>9</v>
      </c>
      <c r="C116" s="20">
        <v>0</v>
      </c>
      <c r="D116" s="20">
        <v>0</v>
      </c>
      <c r="E116" s="20">
        <v>0</v>
      </c>
      <c r="F116" s="20">
        <v>0</v>
      </c>
      <c r="G116" s="20">
        <v>0</v>
      </c>
      <c r="H116" s="21">
        <v>0</v>
      </c>
    </row>
    <row r="117" spans="1:8" x14ac:dyDescent="0.25">
      <c r="A117" s="16" t="s">
        <v>23</v>
      </c>
      <c r="B117" s="9"/>
      <c r="C117" s="10">
        <v>117808.6</v>
      </c>
      <c r="D117" s="10">
        <v>106884.79</v>
      </c>
      <c r="E117" s="10">
        <v>0</v>
      </c>
      <c r="F117" s="10">
        <v>0</v>
      </c>
      <c r="G117" s="10">
        <f t="shared" ref="G117" si="30">C117+E117</f>
        <v>117808.6</v>
      </c>
      <c r="H117" s="10">
        <f t="shared" ref="H117" si="31">D117+F117</f>
        <v>106884.79</v>
      </c>
    </row>
    <row r="118" spans="1:8" x14ac:dyDescent="0.25">
      <c r="A118" s="16" t="s">
        <v>24</v>
      </c>
      <c r="B118" s="9">
        <v>2000</v>
      </c>
      <c r="C118" s="10">
        <v>117808.6</v>
      </c>
      <c r="D118" s="10">
        <v>106884.79</v>
      </c>
      <c r="E118" s="10">
        <v>0</v>
      </c>
      <c r="F118" s="10">
        <v>0</v>
      </c>
      <c r="G118" s="10">
        <f t="shared" ref="G118:G129" si="32">C118+E118</f>
        <v>117808.6</v>
      </c>
      <c r="H118" s="10">
        <f t="shared" ref="H118:H129" si="33">D118+F118</f>
        <v>106884.79</v>
      </c>
    </row>
    <row r="119" spans="1:8" x14ac:dyDescent="0.25">
      <c r="A119" s="16" t="s">
        <v>25</v>
      </c>
      <c r="B119" s="9">
        <v>2100</v>
      </c>
      <c r="C119" s="10">
        <v>207.4</v>
      </c>
      <c r="D119" s="10">
        <v>83.82</v>
      </c>
      <c r="E119" s="10">
        <v>0</v>
      </c>
      <c r="F119" s="10">
        <v>0</v>
      </c>
      <c r="G119" s="10">
        <f t="shared" si="32"/>
        <v>207.4</v>
      </c>
      <c r="H119" s="10">
        <f t="shared" si="33"/>
        <v>83.82</v>
      </c>
    </row>
    <row r="120" spans="1:8" x14ac:dyDescent="0.25">
      <c r="A120" s="16" t="s">
        <v>26</v>
      </c>
      <c r="B120" s="9">
        <v>2110</v>
      </c>
      <c r="C120" s="10">
        <v>170</v>
      </c>
      <c r="D120" s="10">
        <v>68.709999999999994</v>
      </c>
      <c r="E120" s="10">
        <v>0</v>
      </c>
      <c r="F120" s="10">
        <v>0</v>
      </c>
      <c r="G120" s="10">
        <f t="shared" si="32"/>
        <v>170</v>
      </c>
      <c r="H120" s="10">
        <f t="shared" si="33"/>
        <v>68.709999999999994</v>
      </c>
    </row>
    <row r="121" spans="1:8" x14ac:dyDescent="0.25">
      <c r="A121" s="16" t="s">
        <v>27</v>
      </c>
      <c r="B121" s="9">
        <v>2111</v>
      </c>
      <c r="C121" s="10">
        <v>170</v>
      </c>
      <c r="D121" s="10">
        <v>68.709999999999994</v>
      </c>
      <c r="E121" s="10">
        <v>0</v>
      </c>
      <c r="F121" s="10">
        <v>0</v>
      </c>
      <c r="G121" s="10">
        <f t="shared" si="32"/>
        <v>170</v>
      </c>
      <c r="H121" s="10">
        <f t="shared" si="33"/>
        <v>68.709999999999994</v>
      </c>
    </row>
    <row r="122" spans="1:8" x14ac:dyDescent="0.25">
      <c r="A122" s="16" t="s">
        <v>29</v>
      </c>
      <c r="B122" s="9">
        <v>2120</v>
      </c>
      <c r="C122" s="10">
        <v>37.4</v>
      </c>
      <c r="D122" s="10">
        <v>15.12</v>
      </c>
      <c r="E122" s="10">
        <v>0</v>
      </c>
      <c r="F122" s="10">
        <v>0</v>
      </c>
      <c r="G122" s="10">
        <f t="shared" si="32"/>
        <v>37.4</v>
      </c>
      <c r="H122" s="10">
        <f t="shared" si="33"/>
        <v>15.12</v>
      </c>
    </row>
    <row r="123" spans="1:8" x14ac:dyDescent="0.25">
      <c r="A123" s="16" t="s">
        <v>30</v>
      </c>
      <c r="B123" s="9">
        <v>2200</v>
      </c>
      <c r="C123" s="10">
        <v>1200.5</v>
      </c>
      <c r="D123" s="10">
        <v>1045.94</v>
      </c>
      <c r="E123" s="10">
        <v>0</v>
      </c>
      <c r="F123" s="10">
        <v>0</v>
      </c>
      <c r="G123" s="10">
        <f t="shared" si="32"/>
        <v>1200.5</v>
      </c>
      <c r="H123" s="10">
        <f t="shared" si="33"/>
        <v>1045.94</v>
      </c>
    </row>
    <row r="124" spans="1:8" x14ac:dyDescent="0.25">
      <c r="A124" s="16" t="s">
        <v>31</v>
      </c>
      <c r="B124" s="9">
        <v>2210</v>
      </c>
      <c r="C124" s="10">
        <v>994.5</v>
      </c>
      <c r="D124" s="10">
        <v>885.67</v>
      </c>
      <c r="E124" s="10">
        <v>0</v>
      </c>
      <c r="F124" s="10">
        <v>0</v>
      </c>
      <c r="G124" s="10">
        <f t="shared" si="32"/>
        <v>994.5</v>
      </c>
      <c r="H124" s="10">
        <f t="shared" si="33"/>
        <v>885.67</v>
      </c>
    </row>
    <row r="125" spans="1:8" x14ac:dyDescent="0.25">
      <c r="A125" s="16" t="s">
        <v>33</v>
      </c>
      <c r="B125" s="9">
        <v>2240</v>
      </c>
      <c r="C125" s="10">
        <v>188</v>
      </c>
      <c r="D125" s="10">
        <v>160.27000000000001</v>
      </c>
      <c r="E125" s="10">
        <v>0</v>
      </c>
      <c r="F125" s="10">
        <v>0</v>
      </c>
      <c r="G125" s="10">
        <f t="shared" si="32"/>
        <v>188</v>
      </c>
      <c r="H125" s="10">
        <f t="shared" si="33"/>
        <v>160.27000000000001</v>
      </c>
    </row>
    <row r="126" spans="1:8" ht="31.5" x14ac:dyDescent="0.25">
      <c r="A126" s="16" t="s">
        <v>79</v>
      </c>
      <c r="B126" s="9">
        <v>2280</v>
      </c>
      <c r="C126" s="10">
        <v>18</v>
      </c>
      <c r="D126" s="10">
        <v>0</v>
      </c>
      <c r="E126" s="10">
        <v>0</v>
      </c>
      <c r="F126" s="10">
        <v>0</v>
      </c>
      <c r="G126" s="10">
        <f t="shared" si="32"/>
        <v>18</v>
      </c>
      <c r="H126" s="10">
        <f t="shared" si="33"/>
        <v>0</v>
      </c>
    </row>
    <row r="127" spans="1:8" ht="31.5" x14ac:dyDescent="0.25">
      <c r="A127" s="16" t="s">
        <v>80</v>
      </c>
      <c r="B127" s="9">
        <v>2281</v>
      </c>
      <c r="C127" s="10">
        <v>18</v>
      </c>
      <c r="D127" s="10">
        <v>0</v>
      </c>
      <c r="E127" s="10">
        <v>0</v>
      </c>
      <c r="F127" s="10">
        <v>0</v>
      </c>
      <c r="G127" s="10">
        <f t="shared" si="32"/>
        <v>18</v>
      </c>
      <c r="H127" s="10">
        <f t="shared" si="33"/>
        <v>0</v>
      </c>
    </row>
    <row r="128" spans="1:8" x14ac:dyDescent="0.25">
      <c r="A128" s="16" t="s">
        <v>45</v>
      </c>
      <c r="B128" s="9">
        <v>2700</v>
      </c>
      <c r="C128" s="10">
        <v>116400.7</v>
      </c>
      <c r="D128" s="10">
        <v>105755.03</v>
      </c>
      <c r="E128" s="10">
        <v>0</v>
      </c>
      <c r="F128" s="10">
        <v>0</v>
      </c>
      <c r="G128" s="10">
        <f t="shared" si="32"/>
        <v>116400.7</v>
      </c>
      <c r="H128" s="10">
        <f t="shared" si="33"/>
        <v>105755.03</v>
      </c>
    </row>
    <row r="129" spans="1:8" ht="21" customHeight="1" x14ac:dyDescent="0.25">
      <c r="A129" s="16" t="s">
        <v>47</v>
      </c>
      <c r="B129" s="9">
        <v>2730</v>
      </c>
      <c r="C129" s="10">
        <v>116400.7</v>
      </c>
      <c r="D129" s="10">
        <v>105755.03</v>
      </c>
      <c r="E129" s="10">
        <v>0</v>
      </c>
      <c r="F129" s="10">
        <v>0</v>
      </c>
      <c r="G129" s="10">
        <f t="shared" si="32"/>
        <v>116400.7</v>
      </c>
      <c r="H129" s="10">
        <f t="shared" si="33"/>
        <v>105755.03</v>
      </c>
    </row>
    <row r="130" spans="1:8" ht="47.25" customHeight="1" x14ac:dyDescent="0.25">
      <c r="A130" s="18">
        <v>2201100</v>
      </c>
      <c r="B130" s="19" t="s">
        <v>95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1">
        <v>0</v>
      </c>
    </row>
    <row r="131" spans="1:8" x14ac:dyDescent="0.25">
      <c r="A131" s="16" t="s">
        <v>23</v>
      </c>
      <c r="B131" s="9"/>
      <c r="C131" s="10">
        <v>424016.2</v>
      </c>
      <c r="D131" s="10">
        <v>423265.33</v>
      </c>
      <c r="E131" s="10">
        <v>68130.37</v>
      </c>
      <c r="F131" s="10">
        <v>49355.24</v>
      </c>
      <c r="G131" s="10">
        <f t="shared" ref="G131" si="34">C131+E131</f>
        <v>492146.57</v>
      </c>
      <c r="H131" s="10">
        <f t="shared" ref="H131" si="35">D131+F131</f>
        <v>472620.57</v>
      </c>
    </row>
    <row r="132" spans="1:8" x14ac:dyDescent="0.25">
      <c r="A132" s="16" t="s">
        <v>24</v>
      </c>
      <c r="B132" s="9">
        <v>2000</v>
      </c>
      <c r="C132" s="10">
        <v>418467.5</v>
      </c>
      <c r="D132" s="10">
        <v>417716.63</v>
      </c>
      <c r="E132" s="10">
        <v>46113.33</v>
      </c>
      <c r="F132" s="10">
        <v>36619.82</v>
      </c>
      <c r="G132" s="10">
        <f t="shared" ref="G132:G158" si="36">C132+E132</f>
        <v>464580.83</v>
      </c>
      <c r="H132" s="10">
        <f t="shared" ref="H132:H158" si="37">D132+F132</f>
        <v>454336.45</v>
      </c>
    </row>
    <row r="133" spans="1:8" x14ac:dyDescent="0.25">
      <c r="A133" s="16" t="s">
        <v>25</v>
      </c>
      <c r="B133" s="9">
        <v>2100</v>
      </c>
      <c r="C133" s="10">
        <v>322481.8</v>
      </c>
      <c r="D133" s="10">
        <v>322139.13</v>
      </c>
      <c r="E133" s="10">
        <v>3754.9</v>
      </c>
      <c r="F133" s="10">
        <v>3294.68</v>
      </c>
      <c r="G133" s="10">
        <f t="shared" si="36"/>
        <v>326236.7</v>
      </c>
      <c r="H133" s="10">
        <f t="shared" si="37"/>
        <v>325433.81</v>
      </c>
    </row>
    <row r="134" spans="1:8" x14ac:dyDescent="0.25">
      <c r="A134" s="16" t="s">
        <v>26</v>
      </c>
      <c r="B134" s="9">
        <v>2110</v>
      </c>
      <c r="C134" s="10">
        <v>264938.3</v>
      </c>
      <c r="D134" s="10">
        <v>264883.67</v>
      </c>
      <c r="E134" s="10">
        <v>3077.8</v>
      </c>
      <c r="F134" s="10">
        <v>2795.22</v>
      </c>
      <c r="G134" s="10">
        <f t="shared" si="36"/>
        <v>268016.09999999998</v>
      </c>
      <c r="H134" s="10">
        <f t="shared" si="37"/>
        <v>267678.88999999996</v>
      </c>
    </row>
    <row r="135" spans="1:8" x14ac:dyDescent="0.25">
      <c r="A135" s="16" t="s">
        <v>27</v>
      </c>
      <c r="B135" s="9">
        <v>2111</v>
      </c>
      <c r="C135" s="10">
        <v>253383.8</v>
      </c>
      <c r="D135" s="10">
        <v>253329.17</v>
      </c>
      <c r="E135" s="10">
        <v>3077.8</v>
      </c>
      <c r="F135" s="10">
        <v>2795.22</v>
      </c>
      <c r="G135" s="10">
        <f t="shared" si="36"/>
        <v>256461.59999999998</v>
      </c>
      <c r="H135" s="10">
        <f t="shared" si="37"/>
        <v>256124.39</v>
      </c>
    </row>
    <row r="136" spans="1:8" x14ac:dyDescent="0.25">
      <c r="A136" s="16" t="s">
        <v>28</v>
      </c>
      <c r="B136" s="9">
        <v>2112</v>
      </c>
      <c r="C136" s="10">
        <v>11554.5</v>
      </c>
      <c r="D136" s="10">
        <v>11554.5</v>
      </c>
      <c r="E136" s="10">
        <v>0</v>
      </c>
      <c r="F136" s="10">
        <v>0</v>
      </c>
      <c r="G136" s="10">
        <f t="shared" si="36"/>
        <v>11554.5</v>
      </c>
      <c r="H136" s="10">
        <f t="shared" si="37"/>
        <v>11554.5</v>
      </c>
    </row>
    <row r="137" spans="1:8" x14ac:dyDescent="0.25">
      <c r="A137" s="16" t="s">
        <v>29</v>
      </c>
      <c r="B137" s="9">
        <v>2120</v>
      </c>
      <c r="C137" s="10">
        <v>57543.5</v>
      </c>
      <c r="D137" s="10">
        <v>57255.46</v>
      </c>
      <c r="E137" s="10">
        <v>677.1</v>
      </c>
      <c r="F137" s="10">
        <v>499.46</v>
      </c>
      <c r="G137" s="10">
        <f t="shared" si="36"/>
        <v>58220.6</v>
      </c>
      <c r="H137" s="10">
        <f t="shared" si="37"/>
        <v>57754.92</v>
      </c>
    </row>
    <row r="138" spans="1:8" x14ac:dyDescent="0.25">
      <c r="A138" s="16" t="s">
        <v>30</v>
      </c>
      <c r="B138" s="9">
        <v>2200</v>
      </c>
      <c r="C138" s="10">
        <v>95985.7</v>
      </c>
      <c r="D138" s="10">
        <v>95577.51</v>
      </c>
      <c r="E138" s="10">
        <v>41957.63</v>
      </c>
      <c r="F138" s="10">
        <v>33266.22</v>
      </c>
      <c r="G138" s="10">
        <f t="shared" si="36"/>
        <v>137943.32999999999</v>
      </c>
      <c r="H138" s="10">
        <f t="shared" si="37"/>
        <v>128843.73</v>
      </c>
    </row>
    <row r="139" spans="1:8" x14ac:dyDescent="0.25">
      <c r="A139" s="16" t="s">
        <v>31</v>
      </c>
      <c r="B139" s="9">
        <v>2210</v>
      </c>
      <c r="C139" s="10">
        <v>14532.4</v>
      </c>
      <c r="D139" s="10">
        <v>14528.14</v>
      </c>
      <c r="E139" s="10">
        <v>16541.009999999998</v>
      </c>
      <c r="F139" s="10">
        <v>15410.43</v>
      </c>
      <c r="G139" s="10">
        <f t="shared" si="36"/>
        <v>31073.409999999996</v>
      </c>
      <c r="H139" s="10">
        <f t="shared" si="37"/>
        <v>29938.57</v>
      </c>
    </row>
    <row r="140" spans="1:8" x14ac:dyDescent="0.25">
      <c r="A140" s="16" t="s">
        <v>32</v>
      </c>
      <c r="B140" s="9">
        <v>2220</v>
      </c>
      <c r="C140" s="10">
        <v>182</v>
      </c>
      <c r="D140" s="10">
        <v>181.61</v>
      </c>
      <c r="E140" s="10">
        <v>0</v>
      </c>
      <c r="F140" s="10">
        <v>0</v>
      </c>
      <c r="G140" s="10">
        <f t="shared" si="36"/>
        <v>182</v>
      </c>
      <c r="H140" s="10">
        <f t="shared" si="37"/>
        <v>181.61</v>
      </c>
    </row>
    <row r="141" spans="1:8" x14ac:dyDescent="0.25">
      <c r="A141" s="16" t="s">
        <v>7</v>
      </c>
      <c r="B141" s="9">
        <v>2230</v>
      </c>
      <c r="C141" s="10">
        <v>29778.3</v>
      </c>
      <c r="D141" s="10">
        <v>29778.3</v>
      </c>
      <c r="E141" s="10">
        <v>3104.7</v>
      </c>
      <c r="F141" s="10">
        <v>104.7</v>
      </c>
      <c r="G141" s="10">
        <f t="shared" si="36"/>
        <v>32883</v>
      </c>
      <c r="H141" s="10">
        <f t="shared" si="37"/>
        <v>29883</v>
      </c>
    </row>
    <row r="142" spans="1:8" x14ac:dyDescent="0.25">
      <c r="A142" s="16" t="s">
        <v>33</v>
      </c>
      <c r="B142" s="9">
        <v>2240</v>
      </c>
      <c r="C142" s="10">
        <v>14869.09</v>
      </c>
      <c r="D142" s="10">
        <v>14868.95</v>
      </c>
      <c r="E142" s="10">
        <v>21299.4</v>
      </c>
      <c r="F142" s="10">
        <v>17350.28</v>
      </c>
      <c r="G142" s="10">
        <f t="shared" si="36"/>
        <v>36168.490000000005</v>
      </c>
      <c r="H142" s="10">
        <f t="shared" si="37"/>
        <v>32219.23</v>
      </c>
    </row>
    <row r="143" spans="1:8" x14ac:dyDescent="0.25">
      <c r="A143" s="16" t="s">
        <v>34</v>
      </c>
      <c r="B143" s="9">
        <v>2250</v>
      </c>
      <c r="C143" s="10">
        <v>4601.63</v>
      </c>
      <c r="D143" s="10">
        <v>4581.74</v>
      </c>
      <c r="E143" s="10">
        <v>70.8</v>
      </c>
      <c r="F143" s="10">
        <v>55.39</v>
      </c>
      <c r="G143" s="10">
        <f t="shared" si="36"/>
        <v>4672.43</v>
      </c>
      <c r="H143" s="10">
        <f t="shared" si="37"/>
        <v>4637.13</v>
      </c>
    </row>
    <row r="144" spans="1:8" x14ac:dyDescent="0.25">
      <c r="A144" s="16" t="s">
        <v>35</v>
      </c>
      <c r="B144" s="9">
        <v>2270</v>
      </c>
      <c r="C144" s="10">
        <v>31997</v>
      </c>
      <c r="D144" s="10">
        <v>31613.5</v>
      </c>
      <c r="E144" s="10">
        <v>861.73</v>
      </c>
      <c r="F144" s="10">
        <v>265.68</v>
      </c>
      <c r="G144" s="10">
        <f t="shared" si="36"/>
        <v>32858.730000000003</v>
      </c>
      <c r="H144" s="10">
        <f t="shared" si="37"/>
        <v>31879.18</v>
      </c>
    </row>
    <row r="145" spans="1:8" x14ac:dyDescent="0.25">
      <c r="A145" s="16" t="s">
        <v>36</v>
      </c>
      <c r="B145" s="9">
        <v>2271</v>
      </c>
      <c r="C145" s="10">
        <v>18485.3</v>
      </c>
      <c r="D145" s="10">
        <v>18376.560000000001</v>
      </c>
      <c r="E145" s="10">
        <v>237.9</v>
      </c>
      <c r="F145" s="10">
        <v>57.44</v>
      </c>
      <c r="G145" s="10">
        <f t="shared" si="36"/>
        <v>18723.2</v>
      </c>
      <c r="H145" s="10">
        <f t="shared" si="37"/>
        <v>18434</v>
      </c>
    </row>
    <row r="146" spans="1:8" x14ac:dyDescent="0.25">
      <c r="A146" s="16" t="s">
        <v>37</v>
      </c>
      <c r="B146" s="9">
        <v>2272</v>
      </c>
      <c r="C146" s="10">
        <v>2978.9</v>
      </c>
      <c r="D146" s="10">
        <v>2938.98</v>
      </c>
      <c r="E146" s="10">
        <v>123.3</v>
      </c>
      <c r="F146" s="10">
        <v>55.36</v>
      </c>
      <c r="G146" s="10">
        <f t="shared" si="36"/>
        <v>3102.2000000000003</v>
      </c>
      <c r="H146" s="10">
        <f t="shared" si="37"/>
        <v>2994.34</v>
      </c>
    </row>
    <row r="147" spans="1:8" x14ac:dyDescent="0.25">
      <c r="A147" s="16" t="s">
        <v>38</v>
      </c>
      <c r="B147" s="9">
        <v>2273</v>
      </c>
      <c r="C147" s="10">
        <v>10385.5</v>
      </c>
      <c r="D147" s="10">
        <v>10154.58</v>
      </c>
      <c r="E147" s="10">
        <v>466.03</v>
      </c>
      <c r="F147" s="10">
        <v>150.94999999999999</v>
      </c>
      <c r="G147" s="10">
        <f t="shared" si="36"/>
        <v>10851.53</v>
      </c>
      <c r="H147" s="10">
        <f t="shared" si="37"/>
        <v>10305.530000000001</v>
      </c>
    </row>
    <row r="148" spans="1:8" x14ac:dyDescent="0.25">
      <c r="A148" s="16" t="s">
        <v>40</v>
      </c>
      <c r="B148" s="9">
        <v>2275</v>
      </c>
      <c r="C148" s="10">
        <v>147.30000000000001</v>
      </c>
      <c r="D148" s="10">
        <v>143.38</v>
      </c>
      <c r="E148" s="10">
        <v>34.5</v>
      </c>
      <c r="F148" s="10">
        <v>1.93</v>
      </c>
      <c r="G148" s="10">
        <f t="shared" si="36"/>
        <v>181.8</v>
      </c>
      <c r="H148" s="10">
        <f t="shared" si="37"/>
        <v>145.31</v>
      </c>
    </row>
    <row r="149" spans="1:8" ht="31.5" x14ac:dyDescent="0.25">
      <c r="A149" s="16" t="s">
        <v>79</v>
      </c>
      <c r="B149" s="9">
        <v>2280</v>
      </c>
      <c r="C149" s="10">
        <v>25.28</v>
      </c>
      <c r="D149" s="10">
        <v>25.28</v>
      </c>
      <c r="E149" s="10">
        <v>80</v>
      </c>
      <c r="F149" s="10">
        <v>79.739999999999995</v>
      </c>
      <c r="G149" s="10">
        <f t="shared" si="36"/>
        <v>105.28</v>
      </c>
      <c r="H149" s="10">
        <f t="shared" si="37"/>
        <v>105.02</v>
      </c>
    </row>
    <row r="150" spans="1:8" ht="31.5" x14ac:dyDescent="0.25">
      <c r="A150" s="16" t="s">
        <v>85</v>
      </c>
      <c r="B150" s="9">
        <v>2282</v>
      </c>
      <c r="C150" s="10">
        <v>25.28</v>
      </c>
      <c r="D150" s="10">
        <v>25.28</v>
      </c>
      <c r="E150" s="10">
        <v>80</v>
      </c>
      <c r="F150" s="10">
        <v>79.739999999999995</v>
      </c>
      <c r="G150" s="10">
        <f t="shared" si="36"/>
        <v>105.28</v>
      </c>
      <c r="H150" s="10">
        <f t="shared" si="37"/>
        <v>105.02</v>
      </c>
    </row>
    <row r="151" spans="1:8" x14ac:dyDescent="0.25">
      <c r="A151" s="16" t="s">
        <v>48</v>
      </c>
      <c r="B151" s="9">
        <v>2800</v>
      </c>
      <c r="C151" s="10">
        <v>0</v>
      </c>
      <c r="D151" s="10">
        <v>0</v>
      </c>
      <c r="E151" s="10">
        <v>400.8</v>
      </c>
      <c r="F151" s="10">
        <v>58.92</v>
      </c>
      <c r="G151" s="10">
        <f t="shared" si="36"/>
        <v>400.8</v>
      </c>
      <c r="H151" s="10">
        <f t="shared" si="37"/>
        <v>58.92</v>
      </c>
    </row>
    <row r="152" spans="1:8" x14ac:dyDescent="0.25">
      <c r="A152" s="16" t="s">
        <v>49</v>
      </c>
      <c r="B152" s="9">
        <v>3000</v>
      </c>
      <c r="C152" s="10">
        <v>5548.7</v>
      </c>
      <c r="D152" s="10">
        <v>5548.7</v>
      </c>
      <c r="E152" s="10">
        <v>22017.03</v>
      </c>
      <c r="F152" s="10">
        <v>12735.42</v>
      </c>
      <c r="G152" s="10">
        <f t="shared" si="36"/>
        <v>27565.73</v>
      </c>
      <c r="H152" s="10">
        <f t="shared" si="37"/>
        <v>18284.12</v>
      </c>
    </row>
    <row r="153" spans="1:8" x14ac:dyDescent="0.25">
      <c r="A153" s="16" t="s">
        <v>50</v>
      </c>
      <c r="B153" s="9">
        <v>3100</v>
      </c>
      <c r="C153" s="10">
        <v>5548.7</v>
      </c>
      <c r="D153" s="10">
        <v>5548.7</v>
      </c>
      <c r="E153" s="10">
        <v>22017.03</v>
      </c>
      <c r="F153" s="10">
        <v>12735.42</v>
      </c>
      <c r="G153" s="10">
        <f t="shared" si="36"/>
        <v>27565.73</v>
      </c>
      <c r="H153" s="10">
        <f t="shared" si="37"/>
        <v>18284.12</v>
      </c>
    </row>
    <row r="154" spans="1:8" ht="31.5" x14ac:dyDescent="0.25">
      <c r="A154" s="16" t="s">
        <v>51</v>
      </c>
      <c r="B154" s="9">
        <v>3110</v>
      </c>
      <c r="C154" s="10">
        <v>5548.7</v>
      </c>
      <c r="D154" s="10">
        <v>5548.7</v>
      </c>
      <c r="E154" s="10">
        <v>14823.73</v>
      </c>
      <c r="F154" s="10">
        <v>12735.42</v>
      </c>
      <c r="G154" s="10">
        <f t="shared" si="36"/>
        <v>20372.43</v>
      </c>
      <c r="H154" s="10">
        <f t="shared" si="37"/>
        <v>18284.12</v>
      </c>
    </row>
    <row r="155" spans="1:8" x14ac:dyDescent="0.25">
      <c r="A155" s="16" t="s">
        <v>52</v>
      </c>
      <c r="B155" s="9">
        <v>3130</v>
      </c>
      <c r="C155" s="10">
        <v>0</v>
      </c>
      <c r="D155" s="10">
        <v>0</v>
      </c>
      <c r="E155" s="10">
        <v>3767.91</v>
      </c>
      <c r="F155" s="10">
        <v>0</v>
      </c>
      <c r="G155" s="10">
        <f t="shared" si="36"/>
        <v>3767.91</v>
      </c>
      <c r="H155" s="10">
        <f t="shared" si="37"/>
        <v>0</v>
      </c>
    </row>
    <row r="156" spans="1:8" x14ac:dyDescent="0.25">
      <c r="A156" s="16" t="s">
        <v>65</v>
      </c>
      <c r="B156" s="9">
        <v>3132</v>
      </c>
      <c r="C156" s="10">
        <v>0</v>
      </c>
      <c r="D156" s="10">
        <v>0</v>
      </c>
      <c r="E156" s="10">
        <v>3767.91</v>
      </c>
      <c r="F156" s="10">
        <v>0</v>
      </c>
      <c r="G156" s="10">
        <f t="shared" si="36"/>
        <v>3767.91</v>
      </c>
      <c r="H156" s="10">
        <f t="shared" si="37"/>
        <v>0</v>
      </c>
    </row>
    <row r="157" spans="1:8" x14ac:dyDescent="0.25">
      <c r="A157" s="16" t="s">
        <v>81</v>
      </c>
      <c r="B157" s="9">
        <v>3140</v>
      </c>
      <c r="C157" s="10">
        <v>0</v>
      </c>
      <c r="D157" s="10">
        <v>0</v>
      </c>
      <c r="E157" s="10">
        <v>3425.4</v>
      </c>
      <c r="F157" s="10">
        <v>0</v>
      </c>
      <c r="G157" s="10">
        <f t="shared" si="36"/>
        <v>3425.4</v>
      </c>
      <c r="H157" s="10">
        <f t="shared" si="37"/>
        <v>0</v>
      </c>
    </row>
    <row r="158" spans="1:8" x14ac:dyDescent="0.25">
      <c r="A158" s="16" t="s">
        <v>82</v>
      </c>
      <c r="B158" s="9">
        <v>3142</v>
      </c>
      <c r="C158" s="10">
        <v>0</v>
      </c>
      <c r="D158" s="10">
        <v>0</v>
      </c>
      <c r="E158" s="10">
        <v>3425.4</v>
      </c>
      <c r="F158" s="10">
        <v>0</v>
      </c>
      <c r="G158" s="10">
        <f t="shared" si="36"/>
        <v>3425.4</v>
      </c>
      <c r="H158" s="10">
        <f t="shared" si="37"/>
        <v>0</v>
      </c>
    </row>
    <row r="159" spans="1:8" ht="54" customHeight="1" x14ac:dyDescent="0.25">
      <c r="A159" s="18">
        <v>2201120</v>
      </c>
      <c r="B159" s="19" t="s">
        <v>96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1">
        <v>0</v>
      </c>
    </row>
    <row r="160" spans="1:8" x14ac:dyDescent="0.25">
      <c r="A160" s="16" t="s">
        <v>23</v>
      </c>
      <c r="B160" s="9"/>
      <c r="C160" s="10">
        <v>315453</v>
      </c>
      <c r="D160" s="10">
        <v>308974.05</v>
      </c>
      <c r="E160" s="10">
        <v>141801.25</v>
      </c>
      <c r="F160" s="10">
        <v>110198.59</v>
      </c>
      <c r="G160" s="10">
        <f t="shared" ref="G160" si="38">C160+E160</f>
        <v>457254.25</v>
      </c>
      <c r="H160" s="10">
        <f t="shared" ref="H160" si="39">D160+F160</f>
        <v>419172.64</v>
      </c>
    </row>
    <row r="161" spans="1:8" x14ac:dyDescent="0.25">
      <c r="A161" s="16" t="s">
        <v>24</v>
      </c>
      <c r="B161" s="9">
        <v>2000</v>
      </c>
      <c r="C161" s="10">
        <v>310309</v>
      </c>
      <c r="D161" s="10">
        <v>303841.59999999998</v>
      </c>
      <c r="E161" s="10">
        <v>122581.83</v>
      </c>
      <c r="F161" s="10">
        <v>95095.75</v>
      </c>
      <c r="G161" s="10">
        <f t="shared" ref="G161:G185" si="40">C161+E161</f>
        <v>432890.83</v>
      </c>
      <c r="H161" s="10">
        <f t="shared" ref="H161:H185" si="41">D161+F161</f>
        <v>398937.35</v>
      </c>
    </row>
    <row r="162" spans="1:8" x14ac:dyDescent="0.25">
      <c r="A162" s="16" t="s">
        <v>25</v>
      </c>
      <c r="B162" s="9">
        <v>2100</v>
      </c>
      <c r="C162" s="10">
        <v>192392.2</v>
      </c>
      <c r="D162" s="10">
        <v>192256.75</v>
      </c>
      <c r="E162" s="10">
        <v>39030.879999999997</v>
      </c>
      <c r="F162" s="10">
        <v>26236.97</v>
      </c>
      <c r="G162" s="10">
        <f t="shared" si="40"/>
        <v>231423.08000000002</v>
      </c>
      <c r="H162" s="10">
        <f t="shared" si="41"/>
        <v>218493.72</v>
      </c>
    </row>
    <row r="163" spans="1:8" x14ac:dyDescent="0.25">
      <c r="A163" s="16" t="s">
        <v>26</v>
      </c>
      <c r="B163" s="9">
        <v>2110</v>
      </c>
      <c r="C163" s="10">
        <v>157771.79999999999</v>
      </c>
      <c r="D163" s="10">
        <v>157771.79999999999</v>
      </c>
      <c r="E163" s="10">
        <v>31992.46</v>
      </c>
      <c r="F163" s="10">
        <v>21427.96</v>
      </c>
      <c r="G163" s="10">
        <f t="shared" si="40"/>
        <v>189764.25999999998</v>
      </c>
      <c r="H163" s="10">
        <f t="shared" si="41"/>
        <v>179199.75999999998</v>
      </c>
    </row>
    <row r="164" spans="1:8" x14ac:dyDescent="0.25">
      <c r="A164" s="16" t="s">
        <v>27</v>
      </c>
      <c r="B164" s="9">
        <v>2111</v>
      </c>
      <c r="C164" s="10">
        <v>157771.79999999999</v>
      </c>
      <c r="D164" s="10">
        <v>157771.79999999999</v>
      </c>
      <c r="E164" s="10">
        <v>31992.46</v>
      </c>
      <c r="F164" s="10">
        <v>21427.96</v>
      </c>
      <c r="G164" s="10">
        <f t="shared" si="40"/>
        <v>189764.25999999998</v>
      </c>
      <c r="H164" s="10">
        <f t="shared" si="41"/>
        <v>179199.75999999998</v>
      </c>
    </row>
    <row r="165" spans="1:8" x14ac:dyDescent="0.25">
      <c r="A165" s="16" t="s">
        <v>29</v>
      </c>
      <c r="B165" s="9">
        <v>2120</v>
      </c>
      <c r="C165" s="10">
        <v>34620.400000000001</v>
      </c>
      <c r="D165" s="10">
        <v>34484.949999999997</v>
      </c>
      <c r="E165" s="10">
        <v>7038.42</v>
      </c>
      <c r="F165" s="10">
        <v>4809.01</v>
      </c>
      <c r="G165" s="10">
        <f t="shared" si="40"/>
        <v>41658.82</v>
      </c>
      <c r="H165" s="10">
        <f t="shared" si="41"/>
        <v>39293.96</v>
      </c>
    </row>
    <row r="166" spans="1:8" x14ac:dyDescent="0.25">
      <c r="A166" s="16" t="s">
        <v>30</v>
      </c>
      <c r="B166" s="9">
        <v>2200</v>
      </c>
      <c r="C166" s="10">
        <v>109492.8</v>
      </c>
      <c r="D166" s="10">
        <v>103220.65</v>
      </c>
      <c r="E166" s="10">
        <v>83372.429999999993</v>
      </c>
      <c r="F166" s="10">
        <v>68738.600000000006</v>
      </c>
      <c r="G166" s="10">
        <f t="shared" si="40"/>
        <v>192865.22999999998</v>
      </c>
      <c r="H166" s="10">
        <f t="shared" si="41"/>
        <v>171959.25</v>
      </c>
    </row>
    <row r="167" spans="1:8" x14ac:dyDescent="0.25">
      <c r="A167" s="16" t="s">
        <v>31</v>
      </c>
      <c r="B167" s="9">
        <v>2210</v>
      </c>
      <c r="C167" s="10">
        <v>3500</v>
      </c>
      <c r="D167" s="10">
        <v>3499.79</v>
      </c>
      <c r="E167" s="10">
        <v>8370.0300000000007</v>
      </c>
      <c r="F167" s="10">
        <v>4971.8900000000003</v>
      </c>
      <c r="G167" s="10">
        <f t="shared" si="40"/>
        <v>11870.03</v>
      </c>
      <c r="H167" s="10">
        <f t="shared" si="41"/>
        <v>8471.68</v>
      </c>
    </row>
    <row r="168" spans="1:8" x14ac:dyDescent="0.25">
      <c r="A168" s="16" t="s">
        <v>32</v>
      </c>
      <c r="B168" s="9">
        <v>2220</v>
      </c>
      <c r="C168" s="10">
        <v>0</v>
      </c>
      <c r="D168" s="10">
        <v>0</v>
      </c>
      <c r="E168" s="10">
        <v>5</v>
      </c>
      <c r="F168" s="10">
        <v>0</v>
      </c>
      <c r="G168" s="10">
        <f t="shared" si="40"/>
        <v>5</v>
      </c>
      <c r="H168" s="10">
        <f t="shared" si="41"/>
        <v>0</v>
      </c>
    </row>
    <row r="169" spans="1:8" x14ac:dyDescent="0.25">
      <c r="A169" s="16" t="s">
        <v>7</v>
      </c>
      <c r="B169" s="9">
        <v>2230</v>
      </c>
      <c r="C169" s="10">
        <v>0</v>
      </c>
      <c r="D169" s="10">
        <v>0</v>
      </c>
      <c r="E169" s="10">
        <v>2009.7</v>
      </c>
      <c r="F169" s="10">
        <v>189.49</v>
      </c>
      <c r="G169" s="10">
        <f t="shared" si="40"/>
        <v>2009.7</v>
      </c>
      <c r="H169" s="10">
        <f t="shared" si="41"/>
        <v>189.49</v>
      </c>
    </row>
    <row r="170" spans="1:8" x14ac:dyDescent="0.25">
      <c r="A170" s="16" t="s">
        <v>33</v>
      </c>
      <c r="B170" s="9">
        <v>2240</v>
      </c>
      <c r="C170" s="10">
        <v>21916.7</v>
      </c>
      <c r="D170" s="10">
        <v>19791.89</v>
      </c>
      <c r="E170" s="10">
        <v>53246.83</v>
      </c>
      <c r="F170" s="10">
        <v>47206.41</v>
      </c>
      <c r="G170" s="10">
        <f t="shared" si="40"/>
        <v>75163.53</v>
      </c>
      <c r="H170" s="10">
        <f t="shared" si="41"/>
        <v>66998.3</v>
      </c>
    </row>
    <row r="171" spans="1:8" x14ac:dyDescent="0.25">
      <c r="A171" s="16" t="s">
        <v>34</v>
      </c>
      <c r="B171" s="9">
        <v>2250</v>
      </c>
      <c r="C171" s="10">
        <v>1004.3</v>
      </c>
      <c r="D171" s="10">
        <v>873.61</v>
      </c>
      <c r="E171" s="10">
        <v>1780.67</v>
      </c>
      <c r="F171" s="10">
        <v>1409.23</v>
      </c>
      <c r="G171" s="10">
        <f t="shared" si="40"/>
        <v>2784.9700000000003</v>
      </c>
      <c r="H171" s="10">
        <f t="shared" si="41"/>
        <v>2282.84</v>
      </c>
    </row>
    <row r="172" spans="1:8" x14ac:dyDescent="0.25">
      <c r="A172" s="16" t="s">
        <v>35</v>
      </c>
      <c r="B172" s="9">
        <v>2270</v>
      </c>
      <c r="C172" s="10">
        <v>7939.6</v>
      </c>
      <c r="D172" s="10">
        <v>7375.43</v>
      </c>
      <c r="E172" s="10">
        <v>7230.5</v>
      </c>
      <c r="F172" s="10">
        <v>4261.09</v>
      </c>
      <c r="G172" s="10">
        <f t="shared" si="40"/>
        <v>15170.1</v>
      </c>
      <c r="H172" s="10">
        <f t="shared" si="41"/>
        <v>11636.52</v>
      </c>
    </row>
    <row r="173" spans="1:8" x14ac:dyDescent="0.25">
      <c r="A173" s="16" t="s">
        <v>36</v>
      </c>
      <c r="B173" s="9">
        <v>2271</v>
      </c>
      <c r="C173" s="10">
        <v>2000</v>
      </c>
      <c r="D173" s="10">
        <v>1809.74</v>
      </c>
      <c r="E173" s="10">
        <v>715.5</v>
      </c>
      <c r="F173" s="10">
        <v>141.97</v>
      </c>
      <c r="G173" s="10">
        <f t="shared" si="40"/>
        <v>2715.5</v>
      </c>
      <c r="H173" s="10">
        <f t="shared" si="41"/>
        <v>1951.71</v>
      </c>
    </row>
    <row r="174" spans="1:8" x14ac:dyDescent="0.25">
      <c r="A174" s="16" t="s">
        <v>93</v>
      </c>
      <c r="B174" s="9">
        <v>2272</v>
      </c>
      <c r="C174" s="10">
        <v>130</v>
      </c>
      <c r="D174" s="10">
        <v>120.13</v>
      </c>
      <c r="E174" s="10">
        <v>199.6</v>
      </c>
      <c r="F174" s="10">
        <v>92.56</v>
      </c>
      <c r="G174" s="10">
        <f t="shared" si="40"/>
        <v>329.6</v>
      </c>
      <c r="H174" s="10">
        <f t="shared" si="41"/>
        <v>212.69</v>
      </c>
    </row>
    <row r="175" spans="1:8" x14ac:dyDescent="0.25">
      <c r="A175" s="16" t="s">
        <v>38</v>
      </c>
      <c r="B175" s="9">
        <v>2273</v>
      </c>
      <c r="C175" s="10">
        <v>4309.6000000000004</v>
      </c>
      <c r="D175" s="10">
        <v>3999.88</v>
      </c>
      <c r="E175" s="10">
        <v>5470.8</v>
      </c>
      <c r="F175" s="10">
        <v>3299.5</v>
      </c>
      <c r="G175" s="10">
        <f t="shared" si="40"/>
        <v>9780.4000000000015</v>
      </c>
      <c r="H175" s="10">
        <f t="shared" si="41"/>
        <v>7299.38</v>
      </c>
    </row>
    <row r="176" spans="1:8" x14ac:dyDescent="0.25">
      <c r="A176" s="16" t="s">
        <v>39</v>
      </c>
      <c r="B176" s="9">
        <v>2274</v>
      </c>
      <c r="C176" s="10">
        <v>220</v>
      </c>
      <c r="D176" s="10">
        <v>169.34</v>
      </c>
      <c r="E176" s="10">
        <v>0</v>
      </c>
      <c r="F176" s="10">
        <v>0</v>
      </c>
      <c r="G176" s="10">
        <f t="shared" si="40"/>
        <v>220</v>
      </c>
      <c r="H176" s="10">
        <f t="shared" si="41"/>
        <v>169.34</v>
      </c>
    </row>
    <row r="177" spans="1:8" x14ac:dyDescent="0.25">
      <c r="A177" s="16" t="s">
        <v>40</v>
      </c>
      <c r="B177" s="9">
        <v>2275</v>
      </c>
      <c r="C177" s="10">
        <v>1280</v>
      </c>
      <c r="D177" s="10">
        <v>1276.3499999999999</v>
      </c>
      <c r="E177" s="10">
        <v>844.6</v>
      </c>
      <c r="F177" s="10">
        <v>727.06</v>
      </c>
      <c r="G177" s="10">
        <f t="shared" si="40"/>
        <v>2124.6</v>
      </c>
      <c r="H177" s="10">
        <f t="shared" si="41"/>
        <v>2003.4099999999999</v>
      </c>
    </row>
    <row r="178" spans="1:8" ht="31.5" x14ac:dyDescent="0.25">
      <c r="A178" s="16" t="s">
        <v>79</v>
      </c>
      <c r="B178" s="9">
        <v>2280</v>
      </c>
      <c r="C178" s="10">
        <v>75132.2</v>
      </c>
      <c r="D178" s="10">
        <v>71679.92</v>
      </c>
      <c r="E178" s="10">
        <v>10729.7</v>
      </c>
      <c r="F178" s="10">
        <v>10700.49</v>
      </c>
      <c r="G178" s="10">
        <f t="shared" si="40"/>
        <v>85861.9</v>
      </c>
      <c r="H178" s="10">
        <f t="shared" si="41"/>
        <v>82380.41</v>
      </c>
    </row>
    <row r="179" spans="1:8" ht="31.5" x14ac:dyDescent="0.25">
      <c r="A179" s="16" t="s">
        <v>85</v>
      </c>
      <c r="B179" s="9">
        <v>2282</v>
      </c>
      <c r="C179" s="10">
        <v>75132.2</v>
      </c>
      <c r="D179" s="10">
        <v>71679.92</v>
      </c>
      <c r="E179" s="10">
        <v>10729.7</v>
      </c>
      <c r="F179" s="10">
        <v>10700.49</v>
      </c>
      <c r="G179" s="10">
        <f t="shared" si="40"/>
        <v>85861.9</v>
      </c>
      <c r="H179" s="10">
        <f t="shared" si="41"/>
        <v>82380.41</v>
      </c>
    </row>
    <row r="180" spans="1:8" x14ac:dyDescent="0.25">
      <c r="A180" s="16" t="s">
        <v>45</v>
      </c>
      <c r="B180" s="9">
        <v>2700</v>
      </c>
      <c r="C180" s="10">
        <v>8424</v>
      </c>
      <c r="D180" s="10">
        <v>8364.2000000000007</v>
      </c>
      <c r="E180" s="10">
        <v>109.01</v>
      </c>
      <c r="F180" s="10">
        <v>109.01</v>
      </c>
      <c r="G180" s="10">
        <f t="shared" si="40"/>
        <v>8533.01</v>
      </c>
      <c r="H180" s="10">
        <f t="shared" si="41"/>
        <v>8473.2100000000009</v>
      </c>
    </row>
    <row r="181" spans="1:8" x14ac:dyDescent="0.25">
      <c r="A181" s="16" t="s">
        <v>47</v>
      </c>
      <c r="B181" s="9">
        <v>2730</v>
      </c>
      <c r="C181" s="10">
        <v>8424</v>
      </c>
      <c r="D181" s="10">
        <v>8364.2000000000007</v>
      </c>
      <c r="E181" s="10">
        <v>109.01</v>
      </c>
      <c r="F181" s="10">
        <v>109.01</v>
      </c>
      <c r="G181" s="10">
        <f t="shared" si="40"/>
        <v>8533.01</v>
      </c>
      <c r="H181" s="10">
        <f t="shared" si="41"/>
        <v>8473.2100000000009</v>
      </c>
    </row>
    <row r="182" spans="1:8" x14ac:dyDescent="0.25">
      <c r="A182" s="16" t="s">
        <v>48</v>
      </c>
      <c r="B182" s="9">
        <v>2800</v>
      </c>
      <c r="C182" s="10">
        <v>0</v>
      </c>
      <c r="D182" s="10">
        <v>0</v>
      </c>
      <c r="E182" s="10">
        <v>69.5</v>
      </c>
      <c r="F182" s="10">
        <v>11.17</v>
      </c>
      <c r="G182" s="10">
        <f t="shared" si="40"/>
        <v>69.5</v>
      </c>
      <c r="H182" s="10">
        <f t="shared" si="41"/>
        <v>11.17</v>
      </c>
    </row>
    <row r="183" spans="1:8" x14ac:dyDescent="0.25">
      <c r="A183" s="16" t="s">
        <v>66</v>
      </c>
      <c r="B183" s="9">
        <v>3000</v>
      </c>
      <c r="C183" s="10">
        <v>5144</v>
      </c>
      <c r="D183" s="10">
        <v>5132.45</v>
      </c>
      <c r="E183" s="10">
        <v>19219.43</v>
      </c>
      <c r="F183" s="10">
        <v>15102.84</v>
      </c>
      <c r="G183" s="10">
        <f t="shared" si="40"/>
        <v>24363.43</v>
      </c>
      <c r="H183" s="10">
        <f t="shared" si="41"/>
        <v>20235.29</v>
      </c>
    </row>
    <row r="184" spans="1:8" x14ac:dyDescent="0.25">
      <c r="A184" s="16" t="s">
        <v>50</v>
      </c>
      <c r="B184" s="9">
        <v>3100</v>
      </c>
      <c r="C184" s="10">
        <v>5144</v>
      </c>
      <c r="D184" s="10">
        <v>5132.45</v>
      </c>
      <c r="E184" s="10">
        <v>19219.43</v>
      </c>
      <c r="F184" s="10">
        <v>15102.84</v>
      </c>
      <c r="G184" s="10">
        <f t="shared" si="40"/>
        <v>24363.43</v>
      </c>
      <c r="H184" s="10">
        <f t="shared" si="41"/>
        <v>20235.29</v>
      </c>
    </row>
    <row r="185" spans="1:8" ht="31.5" x14ac:dyDescent="0.25">
      <c r="A185" s="16" t="s">
        <v>51</v>
      </c>
      <c r="B185" s="9">
        <v>3110</v>
      </c>
      <c r="C185" s="10">
        <v>5144</v>
      </c>
      <c r="D185" s="10">
        <v>5132.45</v>
      </c>
      <c r="E185" s="10">
        <v>19219.43</v>
      </c>
      <c r="F185" s="10">
        <v>15102.84</v>
      </c>
      <c r="G185" s="10">
        <f t="shared" si="40"/>
        <v>24363.43</v>
      </c>
      <c r="H185" s="10">
        <f t="shared" si="41"/>
        <v>20235.29</v>
      </c>
    </row>
    <row r="186" spans="1:8" ht="52.5" customHeight="1" x14ac:dyDescent="0.25">
      <c r="A186" s="18">
        <v>2201130</v>
      </c>
      <c r="B186" s="19" t="s">
        <v>15</v>
      </c>
      <c r="C186" s="20">
        <v>0</v>
      </c>
      <c r="D186" s="20">
        <v>0</v>
      </c>
      <c r="E186" s="20">
        <v>0</v>
      </c>
      <c r="F186" s="20">
        <v>0</v>
      </c>
      <c r="G186" s="20">
        <v>0</v>
      </c>
      <c r="H186" s="21">
        <v>0</v>
      </c>
    </row>
    <row r="187" spans="1:8" x14ac:dyDescent="0.25">
      <c r="A187" s="16" t="s">
        <v>12</v>
      </c>
      <c r="B187" s="9"/>
      <c r="C187" s="10">
        <v>275527.09999999998</v>
      </c>
      <c r="D187" s="10">
        <v>272682.75</v>
      </c>
      <c r="E187" s="10">
        <v>9430.07</v>
      </c>
      <c r="F187" s="10">
        <v>7663.07</v>
      </c>
      <c r="G187" s="10">
        <f t="shared" ref="G187" si="42">C187+E187</f>
        <v>284957.17</v>
      </c>
      <c r="H187" s="10">
        <f t="shared" ref="H187" si="43">D187+F187</f>
        <v>280345.82</v>
      </c>
    </row>
    <row r="188" spans="1:8" x14ac:dyDescent="0.25">
      <c r="A188" s="16" t="s">
        <v>24</v>
      </c>
      <c r="B188" s="9">
        <v>2000</v>
      </c>
      <c r="C188" s="10">
        <v>275527.09999999998</v>
      </c>
      <c r="D188" s="10">
        <v>272682.75</v>
      </c>
      <c r="E188" s="10">
        <v>9046.77</v>
      </c>
      <c r="F188" s="10">
        <v>7413.43</v>
      </c>
      <c r="G188" s="10">
        <f t="shared" ref="G188:G212" si="44">C188+E188</f>
        <v>284573.87</v>
      </c>
      <c r="H188" s="10">
        <f t="shared" ref="H188:H212" si="45">D188+F188</f>
        <v>280096.18</v>
      </c>
    </row>
    <row r="189" spans="1:8" x14ac:dyDescent="0.25">
      <c r="A189" s="16" t="s">
        <v>25</v>
      </c>
      <c r="B189" s="9">
        <v>2100</v>
      </c>
      <c r="C189" s="10">
        <v>263821.89</v>
      </c>
      <c r="D189" s="10">
        <v>261738</v>
      </c>
      <c r="E189" s="10">
        <v>5031.55</v>
      </c>
      <c r="F189" s="10">
        <v>4496.25</v>
      </c>
      <c r="G189" s="10">
        <f t="shared" si="44"/>
        <v>268853.44</v>
      </c>
      <c r="H189" s="10">
        <f t="shared" si="45"/>
        <v>266234.25</v>
      </c>
    </row>
    <row r="190" spans="1:8" x14ac:dyDescent="0.25">
      <c r="A190" s="16" t="s">
        <v>26</v>
      </c>
      <c r="B190" s="9">
        <v>2110</v>
      </c>
      <c r="C190" s="10">
        <v>216485.73</v>
      </c>
      <c r="D190" s="10">
        <v>215831.96</v>
      </c>
      <c r="E190" s="10">
        <v>4117.08</v>
      </c>
      <c r="F190" s="10">
        <v>3678.59</v>
      </c>
      <c r="G190" s="10">
        <f t="shared" si="44"/>
        <v>220602.81</v>
      </c>
      <c r="H190" s="10">
        <f t="shared" si="45"/>
        <v>219510.55</v>
      </c>
    </row>
    <row r="191" spans="1:8" x14ac:dyDescent="0.25">
      <c r="A191" s="16" t="s">
        <v>67</v>
      </c>
      <c r="B191" s="9">
        <v>2111</v>
      </c>
      <c r="C191" s="10">
        <v>216485.73</v>
      </c>
      <c r="D191" s="10">
        <v>215831.96</v>
      </c>
      <c r="E191" s="10">
        <v>4117.08</v>
      </c>
      <c r="F191" s="10">
        <v>3678.59</v>
      </c>
      <c r="G191" s="10">
        <f t="shared" si="44"/>
        <v>220602.81</v>
      </c>
      <c r="H191" s="10">
        <f t="shared" si="45"/>
        <v>219510.55</v>
      </c>
    </row>
    <row r="192" spans="1:8" x14ac:dyDescent="0.25">
      <c r="A192" s="16" t="s">
        <v>29</v>
      </c>
      <c r="B192" s="9">
        <v>2120</v>
      </c>
      <c r="C192" s="10">
        <v>47336.160000000003</v>
      </c>
      <c r="D192" s="10">
        <v>45906.04</v>
      </c>
      <c r="E192" s="10">
        <v>914.47</v>
      </c>
      <c r="F192" s="10">
        <v>817.66</v>
      </c>
      <c r="G192" s="10">
        <f t="shared" si="44"/>
        <v>48250.630000000005</v>
      </c>
      <c r="H192" s="10">
        <f t="shared" si="45"/>
        <v>46723.700000000004</v>
      </c>
    </row>
    <row r="193" spans="1:8" x14ac:dyDescent="0.25">
      <c r="A193" s="16" t="s">
        <v>30</v>
      </c>
      <c r="B193" s="9">
        <v>2200</v>
      </c>
      <c r="C193" s="10">
        <v>11509.71</v>
      </c>
      <c r="D193" s="10">
        <v>10856.7</v>
      </c>
      <c r="E193" s="10">
        <v>3946.53</v>
      </c>
      <c r="F193" s="10">
        <v>2900.92</v>
      </c>
      <c r="G193" s="10">
        <f t="shared" si="44"/>
        <v>15456.24</v>
      </c>
      <c r="H193" s="10">
        <f t="shared" si="45"/>
        <v>13757.62</v>
      </c>
    </row>
    <row r="194" spans="1:8" x14ac:dyDescent="0.25">
      <c r="A194" s="16" t="s">
        <v>31</v>
      </c>
      <c r="B194" s="9">
        <v>2210</v>
      </c>
      <c r="C194" s="10">
        <v>1245.0999999999999</v>
      </c>
      <c r="D194" s="10">
        <v>1231.3699999999999</v>
      </c>
      <c r="E194" s="10">
        <v>2105.94</v>
      </c>
      <c r="F194" s="10">
        <v>1815.74</v>
      </c>
      <c r="G194" s="10">
        <f t="shared" si="44"/>
        <v>3351.04</v>
      </c>
      <c r="H194" s="10">
        <f t="shared" si="45"/>
        <v>3047.1099999999997</v>
      </c>
    </row>
    <row r="195" spans="1:8" x14ac:dyDescent="0.25">
      <c r="A195" s="16" t="s">
        <v>32</v>
      </c>
      <c r="B195" s="9">
        <v>2220</v>
      </c>
      <c r="C195" s="10">
        <v>32.6</v>
      </c>
      <c r="D195" s="10">
        <v>32.6</v>
      </c>
      <c r="E195" s="10">
        <v>0</v>
      </c>
      <c r="F195" s="10">
        <v>0</v>
      </c>
      <c r="G195" s="10">
        <f t="shared" si="44"/>
        <v>32.6</v>
      </c>
      <c r="H195" s="10">
        <f t="shared" si="45"/>
        <v>32.6</v>
      </c>
    </row>
    <row r="196" spans="1:8" x14ac:dyDescent="0.25">
      <c r="A196" s="16" t="s">
        <v>7</v>
      </c>
      <c r="B196" s="9">
        <v>2230</v>
      </c>
      <c r="C196" s="10">
        <v>487</v>
      </c>
      <c r="D196" s="10">
        <v>291.27999999999997</v>
      </c>
      <c r="E196" s="10">
        <v>0</v>
      </c>
      <c r="F196" s="10">
        <v>0</v>
      </c>
      <c r="G196" s="10">
        <f t="shared" si="44"/>
        <v>487</v>
      </c>
      <c r="H196" s="10">
        <f t="shared" si="45"/>
        <v>291.27999999999997</v>
      </c>
    </row>
    <row r="197" spans="1:8" x14ac:dyDescent="0.25">
      <c r="A197" s="16" t="s">
        <v>33</v>
      </c>
      <c r="B197" s="9">
        <v>2240</v>
      </c>
      <c r="C197" s="10">
        <v>2184.8000000000002</v>
      </c>
      <c r="D197" s="10">
        <v>2172.1799999999998</v>
      </c>
      <c r="E197" s="10">
        <v>804.76</v>
      </c>
      <c r="F197" s="10">
        <v>539.24</v>
      </c>
      <c r="G197" s="10">
        <f t="shared" si="44"/>
        <v>2989.5600000000004</v>
      </c>
      <c r="H197" s="10">
        <f t="shared" si="45"/>
        <v>2711.42</v>
      </c>
    </row>
    <row r="198" spans="1:8" x14ac:dyDescent="0.25">
      <c r="A198" s="16" t="s">
        <v>34</v>
      </c>
      <c r="B198" s="9">
        <v>2250</v>
      </c>
      <c r="C198" s="10">
        <v>70</v>
      </c>
      <c r="D198" s="10">
        <v>52.06</v>
      </c>
      <c r="E198" s="10">
        <v>124.78</v>
      </c>
      <c r="F198" s="10">
        <v>38.89</v>
      </c>
      <c r="G198" s="10">
        <f t="shared" si="44"/>
        <v>194.78</v>
      </c>
      <c r="H198" s="10">
        <f t="shared" si="45"/>
        <v>90.95</v>
      </c>
    </row>
    <row r="199" spans="1:8" x14ac:dyDescent="0.25">
      <c r="A199" s="16" t="s">
        <v>35</v>
      </c>
      <c r="B199" s="9">
        <v>2270</v>
      </c>
      <c r="C199" s="10">
        <v>7490.21</v>
      </c>
      <c r="D199" s="10">
        <v>7077.21</v>
      </c>
      <c r="E199" s="10">
        <v>882.92</v>
      </c>
      <c r="F199" s="10">
        <v>503.12</v>
      </c>
      <c r="G199" s="10">
        <f t="shared" si="44"/>
        <v>8373.1299999999992</v>
      </c>
      <c r="H199" s="10">
        <f t="shared" si="45"/>
        <v>7580.33</v>
      </c>
    </row>
    <row r="200" spans="1:8" x14ac:dyDescent="0.25">
      <c r="A200" s="16" t="s">
        <v>36</v>
      </c>
      <c r="B200" s="9">
        <v>2271</v>
      </c>
      <c r="C200" s="10">
        <v>3719.35</v>
      </c>
      <c r="D200" s="10">
        <v>3544.71</v>
      </c>
      <c r="E200" s="10">
        <v>470.3</v>
      </c>
      <c r="F200" s="10">
        <v>335.62</v>
      </c>
      <c r="G200" s="10">
        <f t="shared" si="44"/>
        <v>4189.6499999999996</v>
      </c>
      <c r="H200" s="10">
        <f t="shared" si="45"/>
        <v>3880.33</v>
      </c>
    </row>
    <row r="201" spans="1:8" x14ac:dyDescent="0.25">
      <c r="A201" s="16" t="s">
        <v>37</v>
      </c>
      <c r="B201" s="9">
        <v>2272</v>
      </c>
      <c r="C201" s="10">
        <v>171.5</v>
      </c>
      <c r="D201" s="10">
        <v>143.24</v>
      </c>
      <c r="E201" s="10">
        <v>45.94</v>
      </c>
      <c r="F201" s="10">
        <v>12.29</v>
      </c>
      <c r="G201" s="10">
        <f t="shared" si="44"/>
        <v>217.44</v>
      </c>
      <c r="H201" s="10">
        <f t="shared" si="45"/>
        <v>155.53</v>
      </c>
    </row>
    <row r="202" spans="1:8" x14ac:dyDescent="0.25">
      <c r="A202" s="16" t="s">
        <v>38</v>
      </c>
      <c r="B202" s="9">
        <v>2273</v>
      </c>
      <c r="C202" s="10">
        <v>1832.2</v>
      </c>
      <c r="D202" s="10">
        <v>1708.97</v>
      </c>
      <c r="E202" s="10">
        <v>305.25</v>
      </c>
      <c r="F202" s="10">
        <v>147.66999999999999</v>
      </c>
      <c r="G202" s="10">
        <f t="shared" si="44"/>
        <v>2137.4499999999998</v>
      </c>
      <c r="H202" s="10">
        <f t="shared" si="45"/>
        <v>1856.64</v>
      </c>
    </row>
    <row r="203" spans="1:8" x14ac:dyDescent="0.25">
      <c r="A203" s="16" t="s">
        <v>39</v>
      </c>
      <c r="B203" s="9">
        <v>2274</v>
      </c>
      <c r="C203" s="10">
        <v>397</v>
      </c>
      <c r="D203" s="10">
        <v>318.77999999999997</v>
      </c>
      <c r="E203" s="10">
        <v>41.7</v>
      </c>
      <c r="F203" s="10">
        <v>2</v>
      </c>
      <c r="G203" s="10">
        <f t="shared" si="44"/>
        <v>438.7</v>
      </c>
      <c r="H203" s="10">
        <f t="shared" si="45"/>
        <v>320.77999999999997</v>
      </c>
    </row>
    <row r="204" spans="1:8" x14ac:dyDescent="0.25">
      <c r="A204" s="16" t="s">
        <v>40</v>
      </c>
      <c r="B204" s="9">
        <v>2275</v>
      </c>
      <c r="C204" s="10">
        <v>1370.17</v>
      </c>
      <c r="D204" s="10">
        <v>1361.52</v>
      </c>
      <c r="E204" s="10">
        <v>19.73</v>
      </c>
      <c r="F204" s="10">
        <v>5.54</v>
      </c>
      <c r="G204" s="10">
        <f t="shared" si="44"/>
        <v>1389.9</v>
      </c>
      <c r="H204" s="10">
        <f t="shared" si="45"/>
        <v>1367.06</v>
      </c>
    </row>
    <row r="205" spans="1:8" ht="31.5" x14ac:dyDescent="0.25">
      <c r="A205" s="16" t="s">
        <v>79</v>
      </c>
      <c r="B205" s="9">
        <v>2280</v>
      </c>
      <c r="C205" s="10">
        <v>0</v>
      </c>
      <c r="D205" s="10">
        <v>0</v>
      </c>
      <c r="E205" s="10">
        <v>28.14</v>
      </c>
      <c r="F205" s="10">
        <v>3.94</v>
      </c>
      <c r="G205" s="10">
        <f t="shared" si="44"/>
        <v>28.14</v>
      </c>
      <c r="H205" s="10">
        <f t="shared" si="45"/>
        <v>3.94</v>
      </c>
    </row>
    <row r="206" spans="1:8" ht="31.5" x14ac:dyDescent="0.25">
      <c r="A206" s="16" t="s">
        <v>85</v>
      </c>
      <c r="B206" s="9">
        <v>2282</v>
      </c>
      <c r="C206" s="10">
        <v>0</v>
      </c>
      <c r="D206" s="10">
        <v>0</v>
      </c>
      <c r="E206" s="10">
        <v>28.14</v>
      </c>
      <c r="F206" s="10">
        <v>3.94</v>
      </c>
      <c r="G206" s="10">
        <f t="shared" si="44"/>
        <v>28.14</v>
      </c>
      <c r="H206" s="10">
        <f t="shared" si="45"/>
        <v>3.94</v>
      </c>
    </row>
    <row r="207" spans="1:8" x14ac:dyDescent="0.25">
      <c r="A207" s="16" t="s">
        <v>45</v>
      </c>
      <c r="B207" s="9">
        <v>2700</v>
      </c>
      <c r="C207" s="10">
        <v>175.5</v>
      </c>
      <c r="D207" s="10">
        <v>83.02</v>
      </c>
      <c r="E207" s="10">
        <v>0</v>
      </c>
      <c r="F207" s="10">
        <v>0</v>
      </c>
      <c r="G207" s="10">
        <f t="shared" si="44"/>
        <v>175.5</v>
      </c>
      <c r="H207" s="10">
        <f t="shared" si="45"/>
        <v>83.02</v>
      </c>
    </row>
    <row r="208" spans="1:8" x14ac:dyDescent="0.25">
      <c r="A208" s="16" t="s">
        <v>46</v>
      </c>
      <c r="B208" s="9">
        <v>2720</v>
      </c>
      <c r="C208" s="10">
        <v>175.5</v>
      </c>
      <c r="D208" s="10">
        <v>83.02</v>
      </c>
      <c r="E208" s="10">
        <v>0</v>
      </c>
      <c r="F208" s="10">
        <v>0</v>
      </c>
      <c r="G208" s="10">
        <f t="shared" si="44"/>
        <v>175.5</v>
      </c>
      <c r="H208" s="10">
        <f t="shared" si="45"/>
        <v>83.02</v>
      </c>
    </row>
    <row r="209" spans="1:8" x14ac:dyDescent="0.25">
      <c r="A209" s="16" t="s">
        <v>48</v>
      </c>
      <c r="B209" s="9">
        <v>2800</v>
      </c>
      <c r="C209" s="10">
        <v>20</v>
      </c>
      <c r="D209" s="10">
        <v>5.03</v>
      </c>
      <c r="E209" s="10">
        <v>68.7</v>
      </c>
      <c r="F209" s="10">
        <v>16.260000000000002</v>
      </c>
      <c r="G209" s="10">
        <f t="shared" si="44"/>
        <v>88.7</v>
      </c>
      <c r="H209" s="10">
        <f t="shared" si="45"/>
        <v>21.290000000000003</v>
      </c>
    </row>
    <row r="210" spans="1:8" x14ac:dyDescent="0.25">
      <c r="A210" s="16" t="s">
        <v>66</v>
      </c>
      <c r="B210" s="9">
        <v>3000</v>
      </c>
      <c r="C210" s="10">
        <v>0</v>
      </c>
      <c r="D210" s="10">
        <v>0</v>
      </c>
      <c r="E210" s="10">
        <v>383.3</v>
      </c>
      <c r="F210" s="10">
        <v>249.64</v>
      </c>
      <c r="G210" s="10">
        <f t="shared" si="44"/>
        <v>383.3</v>
      </c>
      <c r="H210" s="10">
        <f t="shared" si="45"/>
        <v>249.64</v>
      </c>
    </row>
    <row r="211" spans="1:8" x14ac:dyDescent="0.25">
      <c r="A211" s="16" t="s">
        <v>50</v>
      </c>
      <c r="B211" s="9">
        <v>3100</v>
      </c>
      <c r="C211" s="10">
        <v>0</v>
      </c>
      <c r="D211" s="10">
        <v>0</v>
      </c>
      <c r="E211" s="10">
        <v>383.3</v>
      </c>
      <c r="F211" s="10">
        <v>249.64</v>
      </c>
      <c r="G211" s="10">
        <f t="shared" si="44"/>
        <v>383.3</v>
      </c>
      <c r="H211" s="10">
        <f t="shared" si="45"/>
        <v>249.64</v>
      </c>
    </row>
    <row r="212" spans="1:8" ht="31.5" x14ac:dyDescent="0.25">
      <c r="A212" s="16" t="s">
        <v>51</v>
      </c>
      <c r="B212" s="9">
        <v>3110</v>
      </c>
      <c r="C212" s="10">
        <v>0</v>
      </c>
      <c r="D212" s="10">
        <v>0</v>
      </c>
      <c r="E212" s="10">
        <v>383.3</v>
      </c>
      <c r="F212" s="10">
        <v>249.64</v>
      </c>
      <c r="G212" s="10">
        <f t="shared" si="44"/>
        <v>383.3</v>
      </c>
      <c r="H212" s="10">
        <f t="shared" si="45"/>
        <v>249.64</v>
      </c>
    </row>
    <row r="213" spans="1:8" x14ac:dyDescent="0.25">
      <c r="A213" s="18">
        <v>2201160</v>
      </c>
      <c r="B213" s="19" t="s">
        <v>16</v>
      </c>
      <c r="C213" s="20">
        <v>0</v>
      </c>
      <c r="D213" s="20">
        <v>0</v>
      </c>
      <c r="E213" s="20">
        <v>0</v>
      </c>
      <c r="F213" s="20">
        <v>0</v>
      </c>
      <c r="G213" s="20">
        <v>0</v>
      </c>
      <c r="H213" s="21">
        <v>0</v>
      </c>
    </row>
    <row r="214" spans="1:8" x14ac:dyDescent="0.25">
      <c r="A214" s="16" t="s">
        <v>12</v>
      </c>
      <c r="B214" s="9"/>
      <c r="C214" s="10">
        <v>18719805.699999999</v>
      </c>
      <c r="D214" s="10">
        <v>18680116.800000001</v>
      </c>
      <c r="E214" s="10">
        <v>23530506.609999999</v>
      </c>
      <c r="F214" s="10">
        <v>17926398.239999998</v>
      </c>
      <c r="G214" s="10">
        <f t="shared" ref="G214" si="46">C214+E214</f>
        <v>42250312.310000002</v>
      </c>
      <c r="H214" s="10">
        <f t="shared" ref="H214" si="47">D214+F214</f>
        <v>36606515.039999999</v>
      </c>
    </row>
    <row r="215" spans="1:8" x14ac:dyDescent="0.25">
      <c r="A215" s="16" t="s">
        <v>24</v>
      </c>
      <c r="B215" s="9">
        <v>2000</v>
      </c>
      <c r="C215" s="10">
        <v>18719805.699999999</v>
      </c>
      <c r="D215" s="10">
        <v>18680116.800000001</v>
      </c>
      <c r="E215" s="10">
        <v>20785011.829999998</v>
      </c>
      <c r="F215" s="10">
        <v>16054268.560000001</v>
      </c>
      <c r="G215" s="10">
        <f t="shared" ref="G215:G221" si="48">C215+E215</f>
        <v>39504817.530000001</v>
      </c>
      <c r="H215" s="10">
        <f t="shared" ref="H215:H221" si="49">D215+F215</f>
        <v>34734385.359999999</v>
      </c>
    </row>
    <row r="216" spans="1:8" x14ac:dyDescent="0.25">
      <c r="A216" s="16" t="s">
        <v>30</v>
      </c>
      <c r="B216" s="9">
        <v>2200</v>
      </c>
      <c r="C216" s="10">
        <v>18719805.699999999</v>
      </c>
      <c r="D216" s="10">
        <v>18680116.800000001</v>
      </c>
      <c r="E216" s="10">
        <v>20785011.829999998</v>
      </c>
      <c r="F216" s="10">
        <v>16054268.560000001</v>
      </c>
      <c r="G216" s="10">
        <f t="shared" si="48"/>
        <v>39504817.530000001</v>
      </c>
      <c r="H216" s="10">
        <f t="shared" si="49"/>
        <v>34734385.359999999</v>
      </c>
    </row>
    <row r="217" spans="1:8" ht="31.5" x14ac:dyDescent="0.25">
      <c r="A217" s="16" t="s">
        <v>79</v>
      </c>
      <c r="B217" s="9">
        <v>2280</v>
      </c>
      <c r="C217" s="10">
        <v>18719805.699999999</v>
      </c>
      <c r="D217" s="10">
        <v>18680116.800000001</v>
      </c>
      <c r="E217" s="10">
        <v>20785011.829999998</v>
      </c>
      <c r="F217" s="10">
        <v>16054268.560000001</v>
      </c>
      <c r="G217" s="10">
        <f t="shared" si="48"/>
        <v>39504817.530000001</v>
      </c>
      <c r="H217" s="10">
        <f t="shared" si="49"/>
        <v>34734385.359999999</v>
      </c>
    </row>
    <row r="218" spans="1:8" ht="31.5" x14ac:dyDescent="0.25">
      <c r="A218" s="16" t="s">
        <v>85</v>
      </c>
      <c r="B218" s="9">
        <v>2282</v>
      </c>
      <c r="C218" s="10">
        <v>18719805.699999999</v>
      </c>
      <c r="D218" s="10">
        <v>18680116.800000001</v>
      </c>
      <c r="E218" s="10">
        <v>20785011.829999998</v>
      </c>
      <c r="F218" s="10">
        <v>16054268.560000001</v>
      </c>
      <c r="G218" s="10">
        <f t="shared" si="48"/>
        <v>39504817.530000001</v>
      </c>
      <c r="H218" s="10">
        <f t="shared" si="49"/>
        <v>34734385.359999999</v>
      </c>
    </row>
    <row r="219" spans="1:8" x14ac:dyDescent="0.25">
      <c r="A219" s="16" t="s">
        <v>66</v>
      </c>
      <c r="B219" s="9">
        <v>3000</v>
      </c>
      <c r="C219" s="10">
        <v>0</v>
      </c>
      <c r="D219" s="10">
        <v>0</v>
      </c>
      <c r="E219" s="10">
        <v>2745494.78</v>
      </c>
      <c r="F219" s="10">
        <v>1872129.68</v>
      </c>
      <c r="G219" s="10">
        <f t="shared" si="48"/>
        <v>2745494.78</v>
      </c>
      <c r="H219" s="10">
        <f t="shared" si="49"/>
        <v>1872129.68</v>
      </c>
    </row>
    <row r="220" spans="1:8" x14ac:dyDescent="0.25">
      <c r="A220" s="16" t="s">
        <v>57</v>
      </c>
      <c r="B220" s="9">
        <v>3200</v>
      </c>
      <c r="C220" s="10">
        <v>0</v>
      </c>
      <c r="D220" s="10">
        <v>0</v>
      </c>
      <c r="E220" s="10">
        <v>2745494.78</v>
      </c>
      <c r="F220" s="10">
        <v>1872129.68</v>
      </c>
      <c r="G220" s="10">
        <f t="shared" si="48"/>
        <v>2745494.78</v>
      </c>
      <c r="H220" s="10">
        <f t="shared" si="49"/>
        <v>1872129.68</v>
      </c>
    </row>
    <row r="221" spans="1:8" ht="31.5" x14ac:dyDescent="0.25">
      <c r="A221" s="16" t="s">
        <v>58</v>
      </c>
      <c r="B221" s="9">
        <v>3210</v>
      </c>
      <c r="C221" s="10">
        <v>0</v>
      </c>
      <c r="D221" s="10">
        <v>0</v>
      </c>
      <c r="E221" s="10">
        <v>2745494.78</v>
      </c>
      <c r="F221" s="10">
        <v>1872129.68</v>
      </c>
      <c r="G221" s="10">
        <f t="shared" si="48"/>
        <v>2745494.78</v>
      </c>
      <c r="H221" s="10">
        <f t="shared" si="49"/>
        <v>1872129.68</v>
      </c>
    </row>
    <row r="222" spans="1:8" x14ac:dyDescent="0.25">
      <c r="A222" s="18">
        <v>2201170</v>
      </c>
      <c r="B222" s="19" t="s">
        <v>17</v>
      </c>
      <c r="C222" s="20">
        <v>0</v>
      </c>
      <c r="D222" s="20">
        <v>0</v>
      </c>
      <c r="E222" s="20">
        <v>0</v>
      </c>
      <c r="F222" s="20">
        <v>0</v>
      </c>
      <c r="G222" s="20">
        <v>0</v>
      </c>
      <c r="H222" s="21">
        <v>0</v>
      </c>
    </row>
    <row r="223" spans="1:8" x14ac:dyDescent="0.25">
      <c r="A223" s="16" t="s">
        <v>12</v>
      </c>
      <c r="B223" s="9"/>
      <c r="C223" s="10">
        <v>142051.29999999999</v>
      </c>
      <c r="D223" s="10">
        <v>140584.89000000001</v>
      </c>
      <c r="E223" s="10">
        <v>74368.259999999995</v>
      </c>
      <c r="F223" s="10">
        <v>65239.7</v>
      </c>
      <c r="G223" s="10">
        <f t="shared" ref="G223" si="50">C223+E223</f>
        <v>216419.56</v>
      </c>
      <c r="H223" s="10">
        <f t="shared" ref="H223" si="51">D223+F223</f>
        <v>205824.59000000003</v>
      </c>
    </row>
    <row r="224" spans="1:8" x14ac:dyDescent="0.25">
      <c r="A224" s="16" t="s">
        <v>24</v>
      </c>
      <c r="B224" s="9">
        <v>2000</v>
      </c>
      <c r="C224" s="10">
        <v>142051.29999999999</v>
      </c>
      <c r="D224" s="10">
        <v>140584.89000000001</v>
      </c>
      <c r="E224" s="10">
        <v>20537.759999999998</v>
      </c>
      <c r="F224" s="10">
        <v>11671.71</v>
      </c>
      <c r="G224" s="10">
        <f t="shared" ref="G224:G245" si="52">C224+E224</f>
        <v>162589.06</v>
      </c>
      <c r="H224" s="10">
        <f t="shared" ref="H224:H245" si="53">D224+F224</f>
        <v>152256.6</v>
      </c>
    </row>
    <row r="225" spans="1:8" x14ac:dyDescent="0.25">
      <c r="A225" s="16" t="s">
        <v>25</v>
      </c>
      <c r="B225" s="9">
        <v>2100</v>
      </c>
      <c r="C225" s="10">
        <v>133718.9</v>
      </c>
      <c r="D225" s="10">
        <v>133073.09</v>
      </c>
      <c r="E225" s="10">
        <v>11668.72</v>
      </c>
      <c r="F225" s="10">
        <v>7764.57</v>
      </c>
      <c r="G225" s="10">
        <f t="shared" si="52"/>
        <v>145387.62</v>
      </c>
      <c r="H225" s="10">
        <f t="shared" si="53"/>
        <v>140837.66</v>
      </c>
    </row>
    <row r="226" spans="1:8" x14ac:dyDescent="0.25">
      <c r="A226" s="16" t="s">
        <v>26</v>
      </c>
      <c r="B226" s="9">
        <v>2110</v>
      </c>
      <c r="C226" s="10">
        <v>109606.2</v>
      </c>
      <c r="D226" s="10">
        <v>109603.86</v>
      </c>
      <c r="E226" s="10">
        <v>9564.51</v>
      </c>
      <c r="F226" s="10">
        <v>6374.73</v>
      </c>
      <c r="G226" s="10">
        <f t="shared" si="52"/>
        <v>119170.70999999999</v>
      </c>
      <c r="H226" s="10">
        <f t="shared" si="53"/>
        <v>115978.59</v>
      </c>
    </row>
    <row r="227" spans="1:8" x14ac:dyDescent="0.25">
      <c r="A227" s="16" t="s">
        <v>27</v>
      </c>
      <c r="B227" s="9">
        <v>2111</v>
      </c>
      <c r="C227" s="10">
        <v>109606.2</v>
      </c>
      <c r="D227" s="10">
        <v>109603.86</v>
      </c>
      <c r="E227" s="10">
        <v>9564.51</v>
      </c>
      <c r="F227" s="10">
        <v>6374.73</v>
      </c>
      <c r="G227" s="10">
        <f t="shared" si="52"/>
        <v>119170.70999999999</v>
      </c>
      <c r="H227" s="10">
        <f t="shared" si="53"/>
        <v>115978.59</v>
      </c>
    </row>
    <row r="228" spans="1:8" x14ac:dyDescent="0.25">
      <c r="A228" s="16" t="s">
        <v>97</v>
      </c>
      <c r="B228" s="9">
        <v>2120</v>
      </c>
      <c r="C228" s="10">
        <v>24112.7</v>
      </c>
      <c r="D228" s="10">
        <v>23469.23</v>
      </c>
      <c r="E228" s="10">
        <v>2104.2199999999998</v>
      </c>
      <c r="F228" s="10">
        <v>1389.84</v>
      </c>
      <c r="G228" s="10">
        <f t="shared" si="52"/>
        <v>26216.920000000002</v>
      </c>
      <c r="H228" s="10">
        <f t="shared" si="53"/>
        <v>24859.07</v>
      </c>
    </row>
    <row r="229" spans="1:8" x14ac:dyDescent="0.25">
      <c r="A229" s="16" t="s">
        <v>30</v>
      </c>
      <c r="B229" s="9">
        <v>2200</v>
      </c>
      <c r="C229" s="10">
        <v>8311.9</v>
      </c>
      <c r="D229" s="10">
        <v>7503.71</v>
      </c>
      <c r="E229" s="10">
        <v>8419.0400000000009</v>
      </c>
      <c r="F229" s="10">
        <v>3743.34</v>
      </c>
      <c r="G229" s="10">
        <f t="shared" si="52"/>
        <v>16730.940000000002</v>
      </c>
      <c r="H229" s="10">
        <f t="shared" si="53"/>
        <v>11247.05</v>
      </c>
    </row>
    <row r="230" spans="1:8" x14ac:dyDescent="0.25">
      <c r="A230" s="16" t="s">
        <v>31</v>
      </c>
      <c r="B230" s="9">
        <v>2210</v>
      </c>
      <c r="C230" s="10">
        <v>957.2</v>
      </c>
      <c r="D230" s="10">
        <v>950.03</v>
      </c>
      <c r="E230" s="10">
        <v>2578.16</v>
      </c>
      <c r="F230" s="10">
        <v>1317.59</v>
      </c>
      <c r="G230" s="10">
        <f t="shared" si="52"/>
        <v>3535.3599999999997</v>
      </c>
      <c r="H230" s="10">
        <f t="shared" si="53"/>
        <v>2267.62</v>
      </c>
    </row>
    <row r="231" spans="1:8" x14ac:dyDescent="0.25">
      <c r="A231" s="16" t="s">
        <v>33</v>
      </c>
      <c r="B231" s="9">
        <v>2240</v>
      </c>
      <c r="C231" s="10">
        <v>2230</v>
      </c>
      <c r="D231" s="10">
        <v>2220.35</v>
      </c>
      <c r="E231" s="10">
        <v>2139.25</v>
      </c>
      <c r="F231" s="10">
        <v>1451.01</v>
      </c>
      <c r="G231" s="10">
        <f t="shared" si="52"/>
        <v>4369.25</v>
      </c>
      <c r="H231" s="10">
        <f t="shared" si="53"/>
        <v>3671.3599999999997</v>
      </c>
    </row>
    <row r="232" spans="1:8" x14ac:dyDescent="0.25">
      <c r="A232" s="16" t="s">
        <v>34</v>
      </c>
      <c r="B232" s="9">
        <v>2250</v>
      </c>
      <c r="C232" s="10">
        <v>79</v>
      </c>
      <c r="D232" s="10">
        <v>74.28</v>
      </c>
      <c r="E232" s="10">
        <v>995.53</v>
      </c>
      <c r="F232" s="10">
        <v>669.5</v>
      </c>
      <c r="G232" s="10">
        <f t="shared" si="52"/>
        <v>1074.53</v>
      </c>
      <c r="H232" s="10">
        <f t="shared" si="53"/>
        <v>743.78</v>
      </c>
    </row>
    <row r="233" spans="1:8" x14ac:dyDescent="0.25">
      <c r="A233" s="16" t="s">
        <v>35</v>
      </c>
      <c r="B233" s="9">
        <v>2270</v>
      </c>
      <c r="C233" s="10">
        <v>5015.7</v>
      </c>
      <c r="D233" s="10">
        <v>4237.78</v>
      </c>
      <c r="E233" s="10">
        <v>2696.1</v>
      </c>
      <c r="F233" s="10">
        <v>303.73</v>
      </c>
      <c r="G233" s="10">
        <f t="shared" si="52"/>
        <v>7711.7999999999993</v>
      </c>
      <c r="H233" s="10">
        <f t="shared" si="53"/>
        <v>4541.51</v>
      </c>
    </row>
    <row r="234" spans="1:8" x14ac:dyDescent="0.25">
      <c r="A234" s="16" t="s">
        <v>36</v>
      </c>
      <c r="B234" s="9">
        <v>2271</v>
      </c>
      <c r="C234" s="10">
        <v>2131.1999999999998</v>
      </c>
      <c r="D234" s="10">
        <v>1757.59</v>
      </c>
      <c r="E234" s="10">
        <v>155</v>
      </c>
      <c r="F234" s="10">
        <v>0</v>
      </c>
      <c r="G234" s="10">
        <f t="shared" si="52"/>
        <v>2286.1999999999998</v>
      </c>
      <c r="H234" s="10">
        <f t="shared" si="53"/>
        <v>1757.59</v>
      </c>
    </row>
    <row r="235" spans="1:8" x14ac:dyDescent="0.25">
      <c r="A235" s="16" t="s">
        <v>37</v>
      </c>
      <c r="B235" s="9">
        <v>2272</v>
      </c>
      <c r="C235" s="10">
        <v>214.7</v>
      </c>
      <c r="D235" s="10">
        <v>194.44</v>
      </c>
      <c r="E235" s="10">
        <v>101</v>
      </c>
      <c r="F235" s="10">
        <v>33.119999999999997</v>
      </c>
      <c r="G235" s="10">
        <f t="shared" si="52"/>
        <v>315.7</v>
      </c>
      <c r="H235" s="10">
        <f t="shared" si="53"/>
        <v>227.56</v>
      </c>
    </row>
    <row r="236" spans="1:8" x14ac:dyDescent="0.25">
      <c r="A236" s="16" t="s">
        <v>38</v>
      </c>
      <c r="B236" s="9">
        <v>2273</v>
      </c>
      <c r="C236" s="10">
        <v>2180</v>
      </c>
      <c r="D236" s="10">
        <v>1992.06</v>
      </c>
      <c r="E236" s="10">
        <v>1300.2</v>
      </c>
      <c r="F236" s="10">
        <v>252.03</v>
      </c>
      <c r="G236" s="10">
        <f t="shared" si="52"/>
        <v>3480.2</v>
      </c>
      <c r="H236" s="10">
        <f t="shared" si="53"/>
        <v>2244.09</v>
      </c>
    </row>
    <row r="237" spans="1:8" x14ac:dyDescent="0.25">
      <c r="A237" s="16" t="s">
        <v>39</v>
      </c>
      <c r="B237" s="9">
        <v>2274</v>
      </c>
      <c r="C237" s="10">
        <v>424.8</v>
      </c>
      <c r="D237" s="10">
        <v>236.25</v>
      </c>
      <c r="E237" s="10">
        <v>1067.0999999999999</v>
      </c>
      <c r="F237" s="10">
        <v>2.93</v>
      </c>
      <c r="G237" s="10">
        <f t="shared" si="52"/>
        <v>1491.8999999999999</v>
      </c>
      <c r="H237" s="10">
        <f t="shared" si="53"/>
        <v>239.18</v>
      </c>
    </row>
    <row r="238" spans="1:8" x14ac:dyDescent="0.25">
      <c r="A238" s="16" t="s">
        <v>40</v>
      </c>
      <c r="B238" s="9">
        <v>2275</v>
      </c>
      <c r="C238" s="10">
        <v>65</v>
      </c>
      <c r="D238" s="10">
        <v>57.44</v>
      </c>
      <c r="E238" s="10">
        <v>72.8</v>
      </c>
      <c r="F238" s="10">
        <v>15.65</v>
      </c>
      <c r="G238" s="10">
        <f t="shared" si="52"/>
        <v>137.80000000000001</v>
      </c>
      <c r="H238" s="10">
        <f t="shared" si="53"/>
        <v>73.09</v>
      </c>
    </row>
    <row r="239" spans="1:8" ht="31.5" x14ac:dyDescent="0.25">
      <c r="A239" s="16" t="s">
        <v>79</v>
      </c>
      <c r="B239" s="9">
        <v>2280</v>
      </c>
      <c r="C239" s="10">
        <v>30</v>
      </c>
      <c r="D239" s="10">
        <v>21.26</v>
      </c>
      <c r="E239" s="10">
        <v>10</v>
      </c>
      <c r="F239" s="10">
        <v>1.5</v>
      </c>
      <c r="G239" s="10">
        <f t="shared" si="52"/>
        <v>40</v>
      </c>
      <c r="H239" s="10">
        <f t="shared" si="53"/>
        <v>22.76</v>
      </c>
    </row>
    <row r="240" spans="1:8" ht="31.5" x14ac:dyDescent="0.25">
      <c r="A240" s="16" t="s">
        <v>85</v>
      </c>
      <c r="B240" s="9">
        <v>2282</v>
      </c>
      <c r="C240" s="10">
        <v>30</v>
      </c>
      <c r="D240" s="10">
        <v>21.26</v>
      </c>
      <c r="E240" s="10">
        <v>10</v>
      </c>
      <c r="F240" s="10">
        <v>1.5</v>
      </c>
      <c r="G240" s="10">
        <f t="shared" si="52"/>
        <v>40</v>
      </c>
      <c r="H240" s="10">
        <f t="shared" si="53"/>
        <v>22.76</v>
      </c>
    </row>
    <row r="241" spans="1:8" x14ac:dyDescent="0.25">
      <c r="A241" s="16" t="s">
        <v>48</v>
      </c>
      <c r="B241" s="9">
        <v>2800</v>
      </c>
      <c r="C241" s="10">
        <v>20.5</v>
      </c>
      <c r="D241" s="10">
        <v>8.09</v>
      </c>
      <c r="E241" s="10">
        <v>450</v>
      </c>
      <c r="F241" s="10">
        <v>163.80000000000001</v>
      </c>
      <c r="G241" s="10">
        <f t="shared" si="52"/>
        <v>470.5</v>
      </c>
      <c r="H241" s="10">
        <f t="shared" si="53"/>
        <v>171.89000000000001</v>
      </c>
    </row>
    <row r="242" spans="1:8" x14ac:dyDescent="0.25">
      <c r="A242" s="16" t="s">
        <v>49</v>
      </c>
      <c r="B242" s="9">
        <v>3000</v>
      </c>
      <c r="C242" s="10">
        <v>0</v>
      </c>
      <c r="D242" s="10">
        <v>0</v>
      </c>
      <c r="E242" s="10">
        <v>53830.5</v>
      </c>
      <c r="F242" s="10">
        <v>53567.99</v>
      </c>
      <c r="G242" s="10">
        <f t="shared" si="52"/>
        <v>53830.5</v>
      </c>
      <c r="H242" s="10">
        <f t="shared" si="53"/>
        <v>53567.99</v>
      </c>
    </row>
    <row r="243" spans="1:8" x14ac:dyDescent="0.25">
      <c r="A243" s="16" t="s">
        <v>50</v>
      </c>
      <c r="B243" s="9">
        <v>3100</v>
      </c>
      <c r="C243" s="10">
        <v>0</v>
      </c>
      <c r="D243" s="10">
        <v>0</v>
      </c>
      <c r="E243" s="10">
        <v>53830.5</v>
      </c>
      <c r="F243" s="10">
        <v>53567.99</v>
      </c>
      <c r="G243" s="10">
        <f t="shared" si="52"/>
        <v>53830.5</v>
      </c>
      <c r="H243" s="10">
        <f t="shared" si="53"/>
        <v>53567.99</v>
      </c>
    </row>
    <row r="244" spans="1:8" ht="31.5" x14ac:dyDescent="0.25">
      <c r="A244" s="16" t="s">
        <v>51</v>
      </c>
      <c r="B244" s="9">
        <v>3110</v>
      </c>
      <c r="C244" s="10">
        <v>0</v>
      </c>
      <c r="D244" s="10">
        <v>0</v>
      </c>
      <c r="E244" s="10">
        <v>4778.3</v>
      </c>
      <c r="F244" s="10">
        <v>4515.79</v>
      </c>
      <c r="G244" s="10">
        <f t="shared" si="52"/>
        <v>4778.3</v>
      </c>
      <c r="H244" s="10">
        <f t="shared" si="53"/>
        <v>4515.79</v>
      </c>
    </row>
    <row r="245" spans="1:8" ht="18" customHeight="1" x14ac:dyDescent="0.25">
      <c r="A245" s="16" t="s">
        <v>56</v>
      </c>
      <c r="B245" s="9">
        <v>3160</v>
      </c>
      <c r="C245" s="10">
        <v>0</v>
      </c>
      <c r="D245" s="10">
        <v>0</v>
      </c>
      <c r="E245" s="10">
        <v>49052.2</v>
      </c>
      <c r="F245" s="10">
        <v>49052.2</v>
      </c>
      <c r="G245" s="10">
        <f t="shared" si="52"/>
        <v>49052.2</v>
      </c>
      <c r="H245" s="10">
        <f t="shared" si="53"/>
        <v>49052.2</v>
      </c>
    </row>
    <row r="246" spans="1:8" ht="34.5" customHeight="1" x14ac:dyDescent="0.25">
      <c r="A246" s="18">
        <v>2201190</v>
      </c>
      <c r="B246" s="19" t="s">
        <v>68</v>
      </c>
      <c r="C246" s="20">
        <v>0</v>
      </c>
      <c r="D246" s="20">
        <v>0</v>
      </c>
      <c r="E246" s="20">
        <v>0</v>
      </c>
      <c r="F246" s="20">
        <v>0</v>
      </c>
      <c r="G246" s="20">
        <v>0</v>
      </c>
      <c r="H246" s="21">
        <v>0</v>
      </c>
    </row>
    <row r="247" spans="1:8" x14ac:dyDescent="0.25">
      <c r="A247" s="16" t="s">
        <v>23</v>
      </c>
      <c r="B247" s="9"/>
      <c r="C247" s="10">
        <v>4944314.5</v>
      </c>
      <c r="D247" s="10">
        <v>4909592.71</v>
      </c>
      <c r="E247" s="10">
        <v>0</v>
      </c>
      <c r="F247" s="10">
        <v>0</v>
      </c>
      <c r="G247" s="10">
        <f t="shared" ref="G247" si="54">C247+E247</f>
        <v>4944314.5</v>
      </c>
      <c r="H247" s="10">
        <f t="shared" ref="H247" si="55">D247+F247</f>
        <v>4909592.71</v>
      </c>
    </row>
    <row r="248" spans="1:8" x14ac:dyDescent="0.25">
      <c r="A248" s="16" t="s">
        <v>24</v>
      </c>
      <c r="B248" s="9">
        <v>2000</v>
      </c>
      <c r="C248" s="10">
        <v>4944314.5</v>
      </c>
      <c r="D248" s="10">
        <v>4909592.71</v>
      </c>
      <c r="E248" s="10">
        <v>0</v>
      </c>
      <c r="F248" s="10">
        <v>0</v>
      </c>
      <c r="G248" s="10">
        <f t="shared" ref="G248:G252" si="56">C248+E248</f>
        <v>4944314.5</v>
      </c>
      <c r="H248" s="10">
        <f t="shared" ref="H248:H252" si="57">D248+F248</f>
        <v>4909592.71</v>
      </c>
    </row>
    <row r="249" spans="1:8" x14ac:dyDescent="0.25">
      <c r="A249" s="16" t="s">
        <v>41</v>
      </c>
      <c r="B249" s="9">
        <v>2600</v>
      </c>
      <c r="C249" s="10">
        <v>119495.2</v>
      </c>
      <c r="D249" s="10">
        <v>109502.9</v>
      </c>
      <c r="E249" s="10">
        <v>0</v>
      </c>
      <c r="F249" s="10">
        <v>0</v>
      </c>
      <c r="G249" s="10">
        <f t="shared" si="56"/>
        <v>119495.2</v>
      </c>
      <c r="H249" s="10">
        <f t="shared" si="57"/>
        <v>109502.9</v>
      </c>
    </row>
    <row r="250" spans="1:8" ht="31.5" x14ac:dyDescent="0.25">
      <c r="A250" s="16" t="s">
        <v>42</v>
      </c>
      <c r="B250" s="9">
        <v>2610</v>
      </c>
      <c r="C250" s="10">
        <v>119495.2</v>
      </c>
      <c r="D250" s="10">
        <v>109502.9</v>
      </c>
      <c r="E250" s="10">
        <v>0</v>
      </c>
      <c r="F250" s="10">
        <v>0</v>
      </c>
      <c r="G250" s="10">
        <f t="shared" si="56"/>
        <v>119495.2</v>
      </c>
      <c r="H250" s="10">
        <f t="shared" si="57"/>
        <v>109502.9</v>
      </c>
    </row>
    <row r="251" spans="1:8" x14ac:dyDescent="0.25">
      <c r="A251" s="16" t="s">
        <v>45</v>
      </c>
      <c r="B251" s="9">
        <v>2700</v>
      </c>
      <c r="C251" s="10">
        <v>4824819.3</v>
      </c>
      <c r="D251" s="10">
        <v>4800089.8099999996</v>
      </c>
      <c r="E251" s="10">
        <v>0</v>
      </c>
      <c r="F251" s="10">
        <v>0</v>
      </c>
      <c r="G251" s="10">
        <f t="shared" si="56"/>
        <v>4824819.3</v>
      </c>
      <c r="H251" s="10">
        <f t="shared" si="57"/>
        <v>4800089.8099999996</v>
      </c>
    </row>
    <row r="252" spans="1:8" ht="19.5" customHeight="1" x14ac:dyDescent="0.25">
      <c r="A252" s="16" t="s">
        <v>46</v>
      </c>
      <c r="B252" s="9">
        <v>2720</v>
      </c>
      <c r="C252" s="10">
        <v>4824819.3</v>
      </c>
      <c r="D252" s="10">
        <v>4800089.8099999996</v>
      </c>
      <c r="E252" s="10">
        <v>0</v>
      </c>
      <c r="F252" s="10">
        <v>0</v>
      </c>
      <c r="G252" s="10">
        <f t="shared" si="56"/>
        <v>4824819.3</v>
      </c>
      <c r="H252" s="10">
        <f t="shared" si="57"/>
        <v>4800089.8099999996</v>
      </c>
    </row>
    <row r="253" spans="1:8" ht="65.25" customHeight="1" x14ac:dyDescent="0.25">
      <c r="A253" s="18">
        <v>2201250</v>
      </c>
      <c r="B253" s="19" t="s">
        <v>104</v>
      </c>
      <c r="C253" s="20">
        <v>0</v>
      </c>
      <c r="D253" s="20">
        <v>0</v>
      </c>
      <c r="E253" s="20">
        <v>0</v>
      </c>
      <c r="F253" s="20">
        <v>0</v>
      </c>
      <c r="G253" s="20">
        <v>0</v>
      </c>
      <c r="H253" s="21">
        <v>0</v>
      </c>
    </row>
    <row r="254" spans="1:8" x14ac:dyDescent="0.25">
      <c r="A254" s="16" t="s">
        <v>12</v>
      </c>
      <c r="B254" s="9"/>
      <c r="C254" s="10">
        <f>C255</f>
        <v>21834.89</v>
      </c>
      <c r="D254" s="10">
        <f>D255</f>
        <v>14606.8</v>
      </c>
      <c r="E254" s="10">
        <v>24685.94</v>
      </c>
      <c r="F254" s="10">
        <v>15147.64</v>
      </c>
      <c r="G254" s="10">
        <f t="shared" ref="G254" si="58">C254+E254</f>
        <v>46520.83</v>
      </c>
      <c r="H254" s="10">
        <f t="shared" ref="H254" si="59">D254+F254</f>
        <v>29754.44</v>
      </c>
    </row>
    <row r="255" spans="1:8" x14ac:dyDescent="0.25">
      <c r="A255" s="16" t="s">
        <v>24</v>
      </c>
      <c r="B255" s="9">
        <v>2000</v>
      </c>
      <c r="C255" s="10">
        <f>C258+C259+C260</f>
        <v>21834.89</v>
      </c>
      <c r="D255" s="10">
        <f>D258+D259+D260</f>
        <v>14606.8</v>
      </c>
      <c r="E255" s="10">
        <v>23485.94</v>
      </c>
      <c r="F255" s="10">
        <v>15005.86</v>
      </c>
      <c r="G255" s="10">
        <f t="shared" ref="G255:G275" si="60">C255+E255</f>
        <v>45320.83</v>
      </c>
      <c r="H255" s="10">
        <f t="shared" ref="H255:H275" si="61">D255+F255</f>
        <v>29612.66</v>
      </c>
    </row>
    <row r="256" spans="1:8" x14ac:dyDescent="0.25">
      <c r="A256" s="16" t="s">
        <v>25</v>
      </c>
      <c r="B256" s="9">
        <v>2100</v>
      </c>
      <c r="C256" s="10">
        <v>5195.3900000000003</v>
      </c>
      <c r="D256" s="10">
        <v>5176.72</v>
      </c>
      <c r="E256" s="10">
        <v>17728.12</v>
      </c>
      <c r="F256" s="10">
        <v>13222.72</v>
      </c>
      <c r="G256" s="10">
        <f t="shared" si="60"/>
        <v>22923.51</v>
      </c>
      <c r="H256" s="10">
        <f t="shared" si="61"/>
        <v>18399.439999999999</v>
      </c>
    </row>
    <row r="257" spans="1:8" x14ac:dyDescent="0.25">
      <c r="A257" s="16" t="s">
        <v>26</v>
      </c>
      <c r="B257" s="9">
        <v>2110</v>
      </c>
      <c r="C257" s="10">
        <v>4258.5200000000004</v>
      </c>
      <c r="D257" s="10">
        <v>4258.5200000000004</v>
      </c>
      <c r="E257" s="10">
        <v>14528.41</v>
      </c>
      <c r="F257" s="10">
        <v>10839.54</v>
      </c>
      <c r="G257" s="10">
        <f t="shared" si="60"/>
        <v>18786.93</v>
      </c>
      <c r="H257" s="10">
        <f t="shared" si="61"/>
        <v>15098.060000000001</v>
      </c>
    </row>
    <row r="258" spans="1:8" x14ac:dyDescent="0.25">
      <c r="A258" s="16" t="s">
        <v>67</v>
      </c>
      <c r="B258" s="9">
        <v>2111</v>
      </c>
      <c r="C258" s="10">
        <v>4258.5200000000004</v>
      </c>
      <c r="D258" s="10">
        <v>4213.2</v>
      </c>
      <c r="E258" s="10">
        <v>14528.41</v>
      </c>
      <c r="F258" s="10">
        <v>10839.54</v>
      </c>
      <c r="G258" s="10">
        <f t="shared" si="60"/>
        <v>18786.93</v>
      </c>
      <c r="H258" s="10">
        <f t="shared" si="61"/>
        <v>15052.740000000002</v>
      </c>
    </row>
    <row r="259" spans="1:8" x14ac:dyDescent="0.25">
      <c r="A259" s="16" t="s">
        <v>29</v>
      </c>
      <c r="B259" s="9">
        <v>2120</v>
      </c>
      <c r="C259" s="10">
        <v>936.87</v>
      </c>
      <c r="D259" s="10">
        <v>918.2</v>
      </c>
      <c r="E259" s="10">
        <v>3199.72</v>
      </c>
      <c r="F259" s="10">
        <v>2383.1799999999998</v>
      </c>
      <c r="G259" s="10">
        <f t="shared" si="60"/>
        <v>4136.59</v>
      </c>
      <c r="H259" s="10">
        <f t="shared" si="61"/>
        <v>3301.38</v>
      </c>
    </row>
    <row r="260" spans="1:8" x14ac:dyDescent="0.25">
      <c r="A260" s="16" t="s">
        <v>30</v>
      </c>
      <c r="B260" s="9">
        <v>2200</v>
      </c>
      <c r="C260" s="10">
        <f>C270</f>
        <v>16639.5</v>
      </c>
      <c r="D260" s="10">
        <f>D270</f>
        <v>9475.4</v>
      </c>
      <c r="E260" s="10">
        <v>5747.6</v>
      </c>
      <c r="F260" s="10">
        <v>1772.92</v>
      </c>
      <c r="G260" s="10">
        <f t="shared" si="60"/>
        <v>22387.1</v>
      </c>
      <c r="H260" s="10">
        <f t="shared" si="61"/>
        <v>11248.32</v>
      </c>
    </row>
    <row r="261" spans="1:8" x14ac:dyDescent="0.25">
      <c r="A261" s="16" t="s">
        <v>31</v>
      </c>
      <c r="B261" s="9">
        <v>2210</v>
      </c>
      <c r="C261" s="10">
        <v>0</v>
      </c>
      <c r="D261" s="10">
        <v>0</v>
      </c>
      <c r="E261" s="10">
        <v>2827</v>
      </c>
      <c r="F261" s="10">
        <v>198.52</v>
      </c>
      <c r="G261" s="10">
        <f t="shared" si="60"/>
        <v>2827</v>
      </c>
      <c r="H261" s="10">
        <f t="shared" si="61"/>
        <v>198.52</v>
      </c>
    </row>
    <row r="262" spans="1:8" x14ac:dyDescent="0.25">
      <c r="A262" s="16" t="s">
        <v>33</v>
      </c>
      <c r="B262" s="9">
        <v>2240</v>
      </c>
      <c r="C262" s="10">
        <v>0</v>
      </c>
      <c r="D262" s="10">
        <v>0</v>
      </c>
      <c r="E262" s="10">
        <v>849</v>
      </c>
      <c r="F262" s="10">
        <v>233.19</v>
      </c>
      <c r="G262" s="10">
        <f t="shared" si="60"/>
        <v>849</v>
      </c>
      <c r="H262" s="10">
        <f t="shared" si="61"/>
        <v>233.19</v>
      </c>
    </row>
    <row r="263" spans="1:8" x14ac:dyDescent="0.25">
      <c r="A263" s="16" t="s">
        <v>34</v>
      </c>
      <c r="B263" s="9">
        <v>2250</v>
      </c>
      <c r="C263" s="10">
        <v>0</v>
      </c>
      <c r="D263" s="10">
        <v>0</v>
      </c>
      <c r="E263" s="10">
        <v>50</v>
      </c>
      <c r="F263" s="10">
        <v>0</v>
      </c>
      <c r="G263" s="10">
        <f t="shared" si="60"/>
        <v>50</v>
      </c>
      <c r="H263" s="10">
        <f t="shared" si="61"/>
        <v>0</v>
      </c>
    </row>
    <row r="264" spans="1:8" x14ac:dyDescent="0.25">
      <c r="A264" s="16" t="s">
        <v>35</v>
      </c>
      <c r="B264" s="9">
        <v>2270</v>
      </c>
      <c r="C264" s="10">
        <v>0</v>
      </c>
      <c r="D264" s="10">
        <v>0</v>
      </c>
      <c r="E264" s="10">
        <v>2021.61</v>
      </c>
      <c r="F264" s="10">
        <v>1341.22</v>
      </c>
      <c r="G264" s="10">
        <f t="shared" si="60"/>
        <v>2021.61</v>
      </c>
      <c r="H264" s="10">
        <f t="shared" si="61"/>
        <v>1341.22</v>
      </c>
    </row>
    <row r="265" spans="1:8" x14ac:dyDescent="0.25">
      <c r="A265" s="16" t="s">
        <v>36</v>
      </c>
      <c r="B265" s="9">
        <v>2271</v>
      </c>
      <c r="C265" s="10">
        <v>0</v>
      </c>
      <c r="D265" s="10">
        <v>0</v>
      </c>
      <c r="E265" s="10">
        <v>1264.0999999999999</v>
      </c>
      <c r="F265" s="10">
        <v>964.04</v>
      </c>
      <c r="G265" s="10">
        <f t="shared" si="60"/>
        <v>1264.0999999999999</v>
      </c>
      <c r="H265" s="10">
        <f t="shared" si="61"/>
        <v>964.04</v>
      </c>
    </row>
    <row r="266" spans="1:8" x14ac:dyDescent="0.25">
      <c r="A266" s="16" t="s">
        <v>37</v>
      </c>
      <c r="B266" s="9">
        <v>2272</v>
      </c>
      <c r="C266" s="10">
        <v>0</v>
      </c>
      <c r="D266" s="10">
        <v>0</v>
      </c>
      <c r="E266" s="10">
        <v>269</v>
      </c>
      <c r="F266" s="10">
        <v>128.36000000000001</v>
      </c>
      <c r="G266" s="10">
        <f t="shared" si="60"/>
        <v>269</v>
      </c>
      <c r="H266" s="10">
        <f t="shared" si="61"/>
        <v>128.36000000000001</v>
      </c>
    </row>
    <row r="267" spans="1:8" x14ac:dyDescent="0.25">
      <c r="A267" s="16" t="s">
        <v>38</v>
      </c>
      <c r="B267" s="9">
        <v>2273</v>
      </c>
      <c r="C267" s="10">
        <v>0</v>
      </c>
      <c r="D267" s="10">
        <v>0</v>
      </c>
      <c r="E267" s="10">
        <v>441.8</v>
      </c>
      <c r="F267" s="10">
        <v>237.24</v>
      </c>
      <c r="G267" s="10">
        <f t="shared" si="60"/>
        <v>441.8</v>
      </c>
      <c r="H267" s="10">
        <f t="shared" si="61"/>
        <v>237.24</v>
      </c>
    </row>
    <row r="268" spans="1:8" x14ac:dyDescent="0.25">
      <c r="A268" s="16" t="s">
        <v>39</v>
      </c>
      <c r="B268" s="9">
        <v>2274</v>
      </c>
      <c r="C268" s="10">
        <v>0</v>
      </c>
      <c r="D268" s="10">
        <v>0</v>
      </c>
      <c r="E268" s="10">
        <v>0.04</v>
      </c>
      <c r="F268" s="10">
        <v>0.04</v>
      </c>
      <c r="G268" s="10">
        <f t="shared" si="60"/>
        <v>0.04</v>
      </c>
      <c r="H268" s="10">
        <f t="shared" si="61"/>
        <v>0.04</v>
      </c>
    </row>
    <row r="269" spans="1:8" x14ac:dyDescent="0.25">
      <c r="A269" s="16" t="s">
        <v>40</v>
      </c>
      <c r="B269" s="9">
        <v>2275</v>
      </c>
      <c r="C269" s="10">
        <v>0</v>
      </c>
      <c r="D269" s="10">
        <v>0</v>
      </c>
      <c r="E269" s="10">
        <v>46.66</v>
      </c>
      <c r="F269" s="10">
        <v>11.54</v>
      </c>
      <c r="G269" s="10">
        <f t="shared" si="60"/>
        <v>46.66</v>
      </c>
      <c r="H269" s="10">
        <f t="shared" si="61"/>
        <v>11.54</v>
      </c>
    </row>
    <row r="270" spans="1:8" ht="31.5" x14ac:dyDescent="0.25">
      <c r="A270" s="16" t="s">
        <v>79</v>
      </c>
      <c r="B270" s="9">
        <v>2280</v>
      </c>
      <c r="C270" s="10">
        <v>16639.5</v>
      </c>
      <c r="D270" s="10">
        <v>9475.4</v>
      </c>
      <c r="E270" s="10">
        <v>0</v>
      </c>
      <c r="F270" s="10">
        <v>0</v>
      </c>
      <c r="G270" s="10">
        <f t="shared" si="60"/>
        <v>16639.5</v>
      </c>
      <c r="H270" s="10">
        <f t="shared" si="61"/>
        <v>9475.4</v>
      </c>
    </row>
    <row r="271" spans="1:8" ht="31.5" x14ac:dyDescent="0.25">
      <c r="A271" s="16" t="s">
        <v>85</v>
      </c>
      <c r="B271" s="9">
        <v>2282</v>
      </c>
      <c r="C271" s="10">
        <v>16639.5</v>
      </c>
      <c r="D271" s="10">
        <v>9475.4</v>
      </c>
      <c r="E271" s="10">
        <v>0</v>
      </c>
      <c r="F271" s="10">
        <v>0</v>
      </c>
      <c r="G271" s="10">
        <f t="shared" si="60"/>
        <v>16639.5</v>
      </c>
      <c r="H271" s="10">
        <f t="shared" si="61"/>
        <v>9475.4</v>
      </c>
    </row>
    <row r="272" spans="1:8" x14ac:dyDescent="0.25">
      <c r="A272" s="16" t="s">
        <v>48</v>
      </c>
      <c r="B272" s="9">
        <v>2800</v>
      </c>
      <c r="C272" s="10">
        <v>0</v>
      </c>
      <c r="D272" s="10">
        <v>0</v>
      </c>
      <c r="E272" s="10">
        <v>10.220000000000001</v>
      </c>
      <c r="F272" s="10">
        <v>10.210000000000001</v>
      </c>
      <c r="G272" s="10">
        <f t="shared" si="60"/>
        <v>10.220000000000001</v>
      </c>
      <c r="H272" s="10">
        <f t="shared" si="61"/>
        <v>10.210000000000001</v>
      </c>
    </row>
    <row r="273" spans="1:8" x14ac:dyDescent="0.25">
      <c r="A273" s="16" t="s">
        <v>66</v>
      </c>
      <c r="B273" s="9">
        <v>3000</v>
      </c>
      <c r="C273" s="10">
        <v>0</v>
      </c>
      <c r="D273" s="10">
        <v>0</v>
      </c>
      <c r="E273" s="10">
        <v>1200</v>
      </c>
      <c r="F273" s="10">
        <v>141.78</v>
      </c>
      <c r="G273" s="10">
        <f t="shared" si="60"/>
        <v>1200</v>
      </c>
      <c r="H273" s="10">
        <f t="shared" si="61"/>
        <v>141.78</v>
      </c>
    </row>
    <row r="274" spans="1:8" x14ac:dyDescent="0.25">
      <c r="A274" s="16" t="s">
        <v>50</v>
      </c>
      <c r="B274" s="9">
        <v>3100</v>
      </c>
      <c r="C274" s="10">
        <v>0</v>
      </c>
      <c r="D274" s="10">
        <v>0</v>
      </c>
      <c r="E274" s="10">
        <v>1200</v>
      </c>
      <c r="F274" s="10">
        <v>141.78</v>
      </c>
      <c r="G274" s="10">
        <f t="shared" si="60"/>
        <v>1200</v>
      </c>
      <c r="H274" s="10">
        <f t="shared" si="61"/>
        <v>141.78</v>
      </c>
    </row>
    <row r="275" spans="1:8" ht="31.5" x14ac:dyDescent="0.25">
      <c r="A275" s="16" t="s">
        <v>51</v>
      </c>
      <c r="B275" s="9">
        <v>3110</v>
      </c>
      <c r="C275" s="10">
        <v>0</v>
      </c>
      <c r="D275" s="10">
        <v>0</v>
      </c>
      <c r="E275" s="10">
        <v>1200</v>
      </c>
      <c r="F275" s="10">
        <v>141.78</v>
      </c>
      <c r="G275" s="10">
        <f t="shared" si="60"/>
        <v>1200</v>
      </c>
      <c r="H275" s="10">
        <f t="shared" si="61"/>
        <v>141.78</v>
      </c>
    </row>
    <row r="276" spans="1:8" x14ac:dyDescent="0.25">
      <c r="A276" s="18">
        <v>2201260</v>
      </c>
      <c r="B276" s="19" t="s">
        <v>75</v>
      </c>
      <c r="C276" s="20">
        <v>0</v>
      </c>
      <c r="D276" s="20">
        <v>0</v>
      </c>
      <c r="E276" s="20">
        <v>0</v>
      </c>
      <c r="F276" s="20">
        <v>0</v>
      </c>
      <c r="G276" s="20">
        <v>0</v>
      </c>
      <c r="H276" s="21">
        <v>0</v>
      </c>
    </row>
    <row r="277" spans="1:8" x14ac:dyDescent="0.25">
      <c r="A277" s="16" t="s">
        <v>63</v>
      </c>
      <c r="B277" s="9"/>
      <c r="C277" s="10">
        <v>1468818.8</v>
      </c>
      <c r="D277" s="10">
        <v>1369793.61</v>
      </c>
      <c r="E277" s="10">
        <v>522295.55</v>
      </c>
      <c r="F277" s="10">
        <v>437471.66</v>
      </c>
      <c r="G277" s="10">
        <f t="shared" ref="G277" si="62">C277+E277</f>
        <v>1991114.35</v>
      </c>
      <c r="H277" s="10">
        <f t="shared" ref="H277" si="63">D277+F277</f>
        <v>1807265.27</v>
      </c>
    </row>
    <row r="278" spans="1:8" x14ac:dyDescent="0.25">
      <c r="A278" s="16" t="s">
        <v>73</v>
      </c>
      <c r="B278" s="9">
        <v>2000</v>
      </c>
      <c r="C278" s="10">
        <v>140497</v>
      </c>
      <c r="D278" s="10">
        <v>126049.44</v>
      </c>
      <c r="E278" s="10">
        <v>268941.28999999998</v>
      </c>
      <c r="F278" s="10">
        <v>189930.97</v>
      </c>
      <c r="G278" s="10">
        <f t="shared" ref="G278:G295" si="64">C278+E278</f>
        <v>409438.29</v>
      </c>
      <c r="H278" s="10">
        <f t="shared" ref="H278:H295" si="65">D278+F278</f>
        <v>315980.41000000003</v>
      </c>
    </row>
    <row r="279" spans="1:8" x14ac:dyDescent="0.25">
      <c r="A279" s="16" t="s">
        <v>25</v>
      </c>
      <c r="B279" s="9">
        <v>2100</v>
      </c>
      <c r="C279" s="10">
        <v>21050</v>
      </c>
      <c r="D279" s="10">
        <v>15481.69</v>
      </c>
      <c r="E279" s="10">
        <v>5490</v>
      </c>
      <c r="F279" s="10">
        <v>5136.2</v>
      </c>
      <c r="G279" s="10">
        <f t="shared" si="64"/>
        <v>26540</v>
      </c>
      <c r="H279" s="10">
        <f t="shared" si="65"/>
        <v>20617.89</v>
      </c>
    </row>
    <row r="280" spans="1:8" x14ac:dyDescent="0.25">
      <c r="A280" s="16" t="s">
        <v>26</v>
      </c>
      <c r="B280" s="9">
        <v>2110</v>
      </c>
      <c r="C280" s="10">
        <v>17253.7</v>
      </c>
      <c r="D280" s="10">
        <v>12696.45</v>
      </c>
      <c r="E280" s="10">
        <v>4500</v>
      </c>
      <c r="F280" s="10">
        <v>4211.3</v>
      </c>
      <c r="G280" s="10">
        <f t="shared" si="64"/>
        <v>21753.7</v>
      </c>
      <c r="H280" s="10">
        <f t="shared" si="65"/>
        <v>16907.75</v>
      </c>
    </row>
    <row r="281" spans="1:8" x14ac:dyDescent="0.25">
      <c r="A281" s="16" t="s">
        <v>67</v>
      </c>
      <c r="B281" s="9">
        <v>2111</v>
      </c>
      <c r="C281" s="10">
        <v>17253.7</v>
      </c>
      <c r="D281" s="10">
        <v>12696.45</v>
      </c>
      <c r="E281" s="10">
        <v>4500</v>
      </c>
      <c r="F281" s="10">
        <v>4211.3</v>
      </c>
      <c r="G281" s="10">
        <f t="shared" si="64"/>
        <v>21753.7</v>
      </c>
      <c r="H281" s="10">
        <f t="shared" si="65"/>
        <v>16907.75</v>
      </c>
    </row>
    <row r="282" spans="1:8" x14ac:dyDescent="0.25">
      <c r="A282" s="16" t="s">
        <v>29</v>
      </c>
      <c r="B282" s="9">
        <v>2120</v>
      </c>
      <c r="C282" s="10">
        <v>3796.3</v>
      </c>
      <c r="D282" s="10">
        <v>2785.24</v>
      </c>
      <c r="E282" s="10">
        <v>990</v>
      </c>
      <c r="F282" s="10">
        <v>924.9</v>
      </c>
      <c r="G282" s="10">
        <f t="shared" si="64"/>
        <v>4786.3</v>
      </c>
      <c r="H282" s="10">
        <f t="shared" si="65"/>
        <v>3710.14</v>
      </c>
    </row>
    <row r="283" spans="1:8" x14ac:dyDescent="0.25">
      <c r="A283" s="16" t="s">
        <v>30</v>
      </c>
      <c r="B283" s="9">
        <v>2200</v>
      </c>
      <c r="C283" s="10">
        <v>119447</v>
      </c>
      <c r="D283" s="10">
        <v>110567.75</v>
      </c>
      <c r="E283" s="10">
        <v>263401.28999999998</v>
      </c>
      <c r="F283" s="10">
        <v>184790.43</v>
      </c>
      <c r="G283" s="10">
        <f t="shared" si="64"/>
        <v>382848.29</v>
      </c>
      <c r="H283" s="10">
        <f t="shared" si="65"/>
        <v>295358.18</v>
      </c>
    </row>
    <row r="284" spans="1:8" x14ac:dyDescent="0.25">
      <c r="A284" s="16" t="s">
        <v>31</v>
      </c>
      <c r="B284" s="9">
        <v>2210</v>
      </c>
      <c r="C284" s="10">
        <v>100</v>
      </c>
      <c r="D284" s="10">
        <v>99.74</v>
      </c>
      <c r="E284" s="10">
        <v>600</v>
      </c>
      <c r="F284" s="10">
        <v>423.65</v>
      </c>
      <c r="G284" s="10">
        <f t="shared" si="64"/>
        <v>700</v>
      </c>
      <c r="H284" s="10">
        <f t="shared" si="65"/>
        <v>523.39</v>
      </c>
    </row>
    <row r="285" spans="1:8" x14ac:dyDescent="0.25">
      <c r="A285" s="16" t="s">
        <v>33</v>
      </c>
      <c r="B285" s="9">
        <v>2240</v>
      </c>
      <c r="C285" s="10">
        <v>86350.1</v>
      </c>
      <c r="D285" s="10">
        <v>78463.91</v>
      </c>
      <c r="E285" s="10">
        <v>108590.39999999999</v>
      </c>
      <c r="F285" s="10">
        <v>100127.48</v>
      </c>
      <c r="G285" s="10">
        <f t="shared" si="64"/>
        <v>194940.5</v>
      </c>
      <c r="H285" s="10">
        <f t="shared" si="65"/>
        <v>178591.39</v>
      </c>
    </row>
    <row r="286" spans="1:8" x14ac:dyDescent="0.25">
      <c r="A286" s="16" t="s">
        <v>34</v>
      </c>
      <c r="B286" s="9">
        <v>2250</v>
      </c>
      <c r="C286" s="10">
        <v>950</v>
      </c>
      <c r="D286" s="10">
        <v>44.12</v>
      </c>
      <c r="E286" s="10">
        <v>565</v>
      </c>
      <c r="F286" s="10">
        <v>0</v>
      </c>
      <c r="G286" s="10">
        <f t="shared" si="64"/>
        <v>1515</v>
      </c>
      <c r="H286" s="10">
        <f t="shared" si="65"/>
        <v>44.12</v>
      </c>
    </row>
    <row r="287" spans="1:8" ht="31.5" x14ac:dyDescent="0.25">
      <c r="A287" s="16" t="s">
        <v>79</v>
      </c>
      <c r="B287" s="9">
        <v>2280</v>
      </c>
      <c r="C287" s="10">
        <v>32046.9</v>
      </c>
      <c r="D287" s="10">
        <v>31959.99</v>
      </c>
      <c r="E287" s="10">
        <v>153645.89000000001</v>
      </c>
      <c r="F287" s="10">
        <v>84239.3</v>
      </c>
      <c r="G287" s="10">
        <f t="shared" si="64"/>
        <v>185692.79</v>
      </c>
      <c r="H287" s="10">
        <f t="shared" si="65"/>
        <v>116199.29000000001</v>
      </c>
    </row>
    <row r="288" spans="1:8" ht="31.5" x14ac:dyDescent="0.25">
      <c r="A288" s="16" t="s">
        <v>85</v>
      </c>
      <c r="B288" s="9">
        <v>2282</v>
      </c>
      <c r="C288" s="10">
        <v>32046.9</v>
      </c>
      <c r="D288" s="10">
        <v>31959.99</v>
      </c>
      <c r="E288" s="10">
        <v>153645.89000000001</v>
      </c>
      <c r="F288" s="10">
        <v>84239.3</v>
      </c>
      <c r="G288" s="10">
        <f t="shared" si="64"/>
        <v>185692.79</v>
      </c>
      <c r="H288" s="10">
        <f t="shared" si="65"/>
        <v>116199.29000000001</v>
      </c>
    </row>
    <row r="289" spans="1:8" x14ac:dyDescent="0.25">
      <c r="A289" s="16" t="s">
        <v>48</v>
      </c>
      <c r="B289" s="9">
        <v>2800</v>
      </c>
      <c r="C289" s="10">
        <v>0</v>
      </c>
      <c r="D289" s="10">
        <v>0</v>
      </c>
      <c r="E289" s="10">
        <v>50</v>
      </c>
      <c r="F289" s="10">
        <v>4.3499999999999996</v>
      </c>
      <c r="G289" s="10">
        <f t="shared" si="64"/>
        <v>50</v>
      </c>
      <c r="H289" s="10">
        <f t="shared" si="65"/>
        <v>4.3499999999999996</v>
      </c>
    </row>
    <row r="290" spans="1:8" x14ac:dyDescent="0.25">
      <c r="A290" s="16" t="s">
        <v>66</v>
      </c>
      <c r="B290" s="9">
        <v>3000</v>
      </c>
      <c r="C290" s="10">
        <v>1328321.8</v>
      </c>
      <c r="D290" s="10">
        <v>1243744.1599999999</v>
      </c>
      <c r="E290" s="10">
        <v>253354.25</v>
      </c>
      <c r="F290" s="10">
        <v>247540.69</v>
      </c>
      <c r="G290" s="10">
        <f t="shared" si="64"/>
        <v>1581676.05</v>
      </c>
      <c r="H290" s="10">
        <f t="shared" si="65"/>
        <v>1491284.8499999999</v>
      </c>
    </row>
    <row r="291" spans="1:8" x14ac:dyDescent="0.25">
      <c r="A291" s="16" t="s">
        <v>50</v>
      </c>
      <c r="B291" s="9">
        <v>3100</v>
      </c>
      <c r="C291" s="10">
        <v>1328321.8</v>
      </c>
      <c r="D291" s="10">
        <v>1243744.1599999999</v>
      </c>
      <c r="E291" s="10">
        <v>18817.13</v>
      </c>
      <c r="F291" s="10">
        <v>16405.150000000001</v>
      </c>
      <c r="G291" s="10">
        <f t="shared" si="64"/>
        <v>1347138.93</v>
      </c>
      <c r="H291" s="10">
        <f t="shared" si="65"/>
        <v>1260149.3099999998</v>
      </c>
    </row>
    <row r="292" spans="1:8" ht="31.5" x14ac:dyDescent="0.25">
      <c r="A292" s="16" t="s">
        <v>51</v>
      </c>
      <c r="B292" s="9">
        <v>3110</v>
      </c>
      <c r="C292" s="10">
        <v>1328321.8</v>
      </c>
      <c r="D292" s="10">
        <v>1243744.1599999999</v>
      </c>
      <c r="E292" s="10">
        <v>1000</v>
      </c>
      <c r="F292" s="10">
        <v>416.45</v>
      </c>
      <c r="G292" s="10">
        <f t="shared" si="64"/>
        <v>1329321.8</v>
      </c>
      <c r="H292" s="10">
        <f t="shared" si="65"/>
        <v>1244160.6099999999</v>
      </c>
    </row>
    <row r="293" spans="1:8" x14ac:dyDescent="0.25">
      <c r="A293" s="16" t="s">
        <v>56</v>
      </c>
      <c r="B293" s="9">
        <v>3160</v>
      </c>
      <c r="C293" s="10">
        <v>0</v>
      </c>
      <c r="D293" s="10">
        <v>0</v>
      </c>
      <c r="E293" s="10">
        <v>17817.13</v>
      </c>
      <c r="F293" s="10">
        <v>15988.7</v>
      </c>
      <c r="G293" s="10">
        <f t="shared" si="64"/>
        <v>17817.13</v>
      </c>
      <c r="H293" s="10">
        <f t="shared" si="65"/>
        <v>15988.7</v>
      </c>
    </row>
    <row r="294" spans="1:8" x14ac:dyDescent="0.25">
      <c r="A294" s="16" t="s">
        <v>57</v>
      </c>
      <c r="B294" s="9">
        <v>3200</v>
      </c>
      <c r="C294" s="10">
        <v>0</v>
      </c>
      <c r="D294" s="10">
        <v>0</v>
      </c>
      <c r="E294" s="10">
        <v>234537.12</v>
      </c>
      <c r="F294" s="10">
        <v>231135.54</v>
      </c>
      <c r="G294" s="10">
        <f t="shared" si="64"/>
        <v>234537.12</v>
      </c>
      <c r="H294" s="10">
        <f t="shared" si="65"/>
        <v>231135.54</v>
      </c>
    </row>
    <row r="295" spans="1:8" ht="31.5" x14ac:dyDescent="0.25">
      <c r="A295" s="16" t="s">
        <v>58</v>
      </c>
      <c r="B295" s="9">
        <v>3210</v>
      </c>
      <c r="C295" s="10">
        <v>0</v>
      </c>
      <c r="D295" s="10">
        <v>0</v>
      </c>
      <c r="E295" s="10">
        <v>234537.12</v>
      </c>
      <c r="F295" s="10">
        <v>231135.54</v>
      </c>
      <c r="G295" s="10">
        <f t="shared" si="64"/>
        <v>234537.12</v>
      </c>
      <c r="H295" s="10">
        <f t="shared" si="65"/>
        <v>231135.54</v>
      </c>
    </row>
    <row r="296" spans="1:8" x14ac:dyDescent="0.25">
      <c r="A296" s="18">
        <v>2201270</v>
      </c>
      <c r="B296" s="19" t="s">
        <v>103</v>
      </c>
      <c r="C296" s="20">
        <v>0</v>
      </c>
      <c r="D296" s="20">
        <v>0</v>
      </c>
      <c r="E296" s="20">
        <v>0</v>
      </c>
      <c r="F296" s="20">
        <v>0</v>
      </c>
      <c r="G296" s="20">
        <v>0</v>
      </c>
      <c r="H296" s="21">
        <v>0</v>
      </c>
    </row>
    <row r="297" spans="1:8" x14ac:dyDescent="0.25">
      <c r="A297" s="16" t="s">
        <v>63</v>
      </c>
      <c r="B297" s="9"/>
      <c r="C297" s="10">
        <v>0</v>
      </c>
      <c r="D297" s="10">
        <v>0</v>
      </c>
      <c r="E297" s="10">
        <v>797471</v>
      </c>
      <c r="F297" s="10">
        <v>76012.27</v>
      </c>
      <c r="G297" s="10">
        <f t="shared" ref="G297" si="66">C297+E297</f>
        <v>797471</v>
      </c>
      <c r="H297" s="10">
        <f t="shared" ref="H297" si="67">D297+F297</f>
        <v>76012.27</v>
      </c>
    </row>
    <row r="298" spans="1:8" x14ac:dyDescent="0.25">
      <c r="A298" s="16" t="s">
        <v>73</v>
      </c>
      <c r="B298" s="9">
        <v>2000</v>
      </c>
      <c r="C298" s="10">
        <v>0</v>
      </c>
      <c r="D298" s="10">
        <v>0</v>
      </c>
      <c r="E298" s="10">
        <v>201931.3</v>
      </c>
      <c r="F298" s="10">
        <v>70644.63</v>
      </c>
      <c r="G298" s="10">
        <f t="shared" ref="G298:G306" si="68">C298+E298</f>
        <v>201931.3</v>
      </c>
      <c r="H298" s="10">
        <f t="shared" ref="H298:H306" si="69">D298+F298</f>
        <v>70644.63</v>
      </c>
    </row>
    <row r="299" spans="1:8" x14ac:dyDescent="0.25">
      <c r="A299" s="16" t="s">
        <v>30</v>
      </c>
      <c r="B299" s="9">
        <v>2200</v>
      </c>
      <c r="C299" s="10">
        <v>0</v>
      </c>
      <c r="D299" s="10">
        <v>0</v>
      </c>
      <c r="E299" s="10">
        <v>201931.3</v>
      </c>
      <c r="F299" s="10">
        <v>70644.63</v>
      </c>
      <c r="G299" s="10">
        <f t="shared" si="68"/>
        <v>201931.3</v>
      </c>
      <c r="H299" s="10">
        <f t="shared" si="69"/>
        <v>70644.63</v>
      </c>
    </row>
    <row r="300" spans="1:8" x14ac:dyDescent="0.25">
      <c r="A300" s="16" t="s">
        <v>31</v>
      </c>
      <c r="B300" s="9">
        <v>2210</v>
      </c>
      <c r="C300" s="10">
        <v>0</v>
      </c>
      <c r="D300" s="10">
        <v>0</v>
      </c>
      <c r="E300" s="10">
        <v>675</v>
      </c>
      <c r="F300" s="10">
        <v>75.84</v>
      </c>
      <c r="G300" s="10">
        <f t="shared" si="68"/>
        <v>675</v>
      </c>
      <c r="H300" s="10">
        <f t="shared" si="69"/>
        <v>75.84</v>
      </c>
    </row>
    <row r="301" spans="1:8" x14ac:dyDescent="0.25">
      <c r="A301" s="16" t="s">
        <v>33</v>
      </c>
      <c r="B301" s="9">
        <v>2240</v>
      </c>
      <c r="C301" s="10">
        <v>0</v>
      </c>
      <c r="D301" s="10">
        <v>0</v>
      </c>
      <c r="E301" s="10">
        <v>199325</v>
      </c>
      <c r="F301" s="10">
        <v>70556.28</v>
      </c>
      <c r="G301" s="10">
        <f t="shared" si="68"/>
        <v>199325</v>
      </c>
      <c r="H301" s="10">
        <f t="shared" si="69"/>
        <v>70556.28</v>
      </c>
    </row>
    <row r="302" spans="1:8" x14ac:dyDescent="0.25">
      <c r="A302" s="16" t="s">
        <v>34</v>
      </c>
      <c r="B302" s="9">
        <v>2250</v>
      </c>
      <c r="C302" s="10">
        <v>0</v>
      </c>
      <c r="D302" s="10">
        <v>0</v>
      </c>
      <c r="E302" s="10">
        <v>1931.3</v>
      </c>
      <c r="F302" s="10">
        <v>12.52</v>
      </c>
      <c r="G302" s="10">
        <f t="shared" si="68"/>
        <v>1931.3</v>
      </c>
      <c r="H302" s="10">
        <f t="shared" si="69"/>
        <v>12.52</v>
      </c>
    </row>
    <row r="303" spans="1:8" x14ac:dyDescent="0.25">
      <c r="A303" s="16" t="s">
        <v>66</v>
      </c>
      <c r="B303" s="9">
        <v>3000</v>
      </c>
      <c r="C303" s="10">
        <v>0</v>
      </c>
      <c r="D303" s="10">
        <v>0</v>
      </c>
      <c r="E303" s="10">
        <v>595539.69999999995</v>
      </c>
      <c r="F303" s="10">
        <v>5367.65</v>
      </c>
      <c r="G303" s="10">
        <f t="shared" si="68"/>
        <v>595539.69999999995</v>
      </c>
      <c r="H303" s="10">
        <f t="shared" si="69"/>
        <v>5367.65</v>
      </c>
    </row>
    <row r="304" spans="1:8" x14ac:dyDescent="0.25">
      <c r="A304" s="16" t="s">
        <v>50</v>
      </c>
      <c r="B304" s="9">
        <v>3100</v>
      </c>
      <c r="C304" s="10">
        <v>0</v>
      </c>
      <c r="D304" s="10">
        <v>0</v>
      </c>
      <c r="E304" s="10">
        <v>595539.69999999995</v>
      </c>
      <c r="F304" s="10">
        <v>5367.65</v>
      </c>
      <c r="G304" s="10">
        <f t="shared" si="68"/>
        <v>595539.69999999995</v>
      </c>
      <c r="H304" s="10">
        <f t="shared" si="69"/>
        <v>5367.65</v>
      </c>
    </row>
    <row r="305" spans="1:8" ht="31.5" x14ac:dyDescent="0.25">
      <c r="A305" s="16" t="s">
        <v>51</v>
      </c>
      <c r="B305" s="9">
        <v>3110</v>
      </c>
      <c r="C305" s="10">
        <v>0</v>
      </c>
      <c r="D305" s="10">
        <v>0</v>
      </c>
      <c r="E305" s="10">
        <v>506439.7</v>
      </c>
      <c r="F305" s="10">
        <v>1267.6099999999999</v>
      </c>
      <c r="G305" s="10">
        <f t="shared" si="68"/>
        <v>506439.7</v>
      </c>
      <c r="H305" s="10">
        <f t="shared" si="69"/>
        <v>1267.6099999999999</v>
      </c>
    </row>
    <row r="306" spans="1:8" x14ac:dyDescent="0.25">
      <c r="A306" s="16" t="s">
        <v>56</v>
      </c>
      <c r="B306" s="9">
        <v>3160</v>
      </c>
      <c r="C306" s="10">
        <v>0</v>
      </c>
      <c r="D306" s="10">
        <v>0</v>
      </c>
      <c r="E306" s="10">
        <v>89100</v>
      </c>
      <c r="F306" s="10">
        <v>4100.04</v>
      </c>
      <c r="G306" s="10">
        <f t="shared" si="68"/>
        <v>89100</v>
      </c>
      <c r="H306" s="10">
        <f t="shared" si="69"/>
        <v>4100.04</v>
      </c>
    </row>
    <row r="307" spans="1:8" x14ac:dyDescent="0.25">
      <c r="A307" s="18">
        <v>2201280</v>
      </c>
      <c r="B307" s="19" t="s">
        <v>18</v>
      </c>
      <c r="C307" s="20">
        <v>0</v>
      </c>
      <c r="D307" s="20">
        <v>0</v>
      </c>
      <c r="E307" s="20">
        <v>0</v>
      </c>
      <c r="F307" s="20">
        <v>0</v>
      </c>
      <c r="G307" s="20">
        <v>0</v>
      </c>
      <c r="H307" s="21">
        <v>0</v>
      </c>
    </row>
    <row r="308" spans="1:8" x14ac:dyDescent="0.25">
      <c r="A308" s="16" t="s">
        <v>12</v>
      </c>
      <c r="B308" s="9"/>
      <c r="C308" s="10">
        <v>1531863</v>
      </c>
      <c r="D308" s="10">
        <v>1531863</v>
      </c>
      <c r="E308" s="10">
        <v>1223265.49</v>
      </c>
      <c r="F308" s="10">
        <v>1109618.94</v>
      </c>
      <c r="G308" s="10">
        <f t="shared" ref="G308" si="70">C308+E308</f>
        <v>2755128.49</v>
      </c>
      <c r="H308" s="10">
        <f t="shared" ref="H308" si="71">D308+F308</f>
        <v>2641481.94</v>
      </c>
    </row>
    <row r="309" spans="1:8" x14ac:dyDescent="0.25">
      <c r="A309" s="16" t="s">
        <v>24</v>
      </c>
      <c r="B309" s="9">
        <v>2000</v>
      </c>
      <c r="C309" s="10">
        <v>1531863</v>
      </c>
      <c r="D309" s="10">
        <v>1531863</v>
      </c>
      <c r="E309" s="10">
        <v>1160032.02</v>
      </c>
      <c r="F309" s="10">
        <v>1054183.69</v>
      </c>
      <c r="G309" s="10">
        <f t="shared" ref="G309:G315" si="72">C309+E309</f>
        <v>2691895.02</v>
      </c>
      <c r="H309" s="10">
        <f t="shared" ref="H309:H315" si="73">D309+F309</f>
        <v>2586046.69</v>
      </c>
    </row>
    <row r="310" spans="1:8" x14ac:dyDescent="0.25">
      <c r="A310" s="16" t="s">
        <v>30</v>
      </c>
      <c r="B310" s="9">
        <v>2200</v>
      </c>
      <c r="C310" s="10">
        <v>1531863</v>
      </c>
      <c r="D310" s="10">
        <v>1531863</v>
      </c>
      <c r="E310" s="10">
        <v>1160032.02</v>
      </c>
      <c r="F310" s="10">
        <v>1054183.69</v>
      </c>
      <c r="G310" s="10">
        <f t="shared" si="72"/>
        <v>2691895.02</v>
      </c>
      <c r="H310" s="10">
        <f t="shared" si="73"/>
        <v>2586046.69</v>
      </c>
    </row>
    <row r="311" spans="1:8" ht="31.5" x14ac:dyDescent="0.25">
      <c r="A311" s="16" t="s">
        <v>79</v>
      </c>
      <c r="B311" s="9">
        <v>2280</v>
      </c>
      <c r="C311" s="10">
        <v>1531863</v>
      </c>
      <c r="D311" s="10">
        <v>1531863</v>
      </c>
      <c r="E311" s="10">
        <v>1160032.02</v>
      </c>
      <c r="F311" s="10">
        <v>1054183.69</v>
      </c>
      <c r="G311" s="10">
        <f t="shared" si="72"/>
        <v>2691895.02</v>
      </c>
      <c r="H311" s="10">
        <f t="shared" si="73"/>
        <v>2586046.69</v>
      </c>
    </row>
    <row r="312" spans="1:8" ht="31.5" x14ac:dyDescent="0.25">
      <c r="A312" s="16" t="s">
        <v>85</v>
      </c>
      <c r="B312" s="9">
        <v>2282</v>
      </c>
      <c r="C312" s="10">
        <v>1531863</v>
      </c>
      <c r="D312" s="10">
        <v>1531863</v>
      </c>
      <c r="E312" s="10">
        <v>1160032.02</v>
      </c>
      <c r="F312" s="10">
        <v>1054183.69</v>
      </c>
      <c r="G312" s="10">
        <f t="shared" si="72"/>
        <v>2691895.02</v>
      </c>
      <c r="H312" s="10">
        <f t="shared" si="73"/>
        <v>2586046.69</v>
      </c>
    </row>
    <row r="313" spans="1:8" x14ac:dyDescent="0.25">
      <c r="A313" s="16" t="s">
        <v>66</v>
      </c>
      <c r="B313" s="9">
        <v>3000</v>
      </c>
      <c r="C313" s="10">
        <v>0</v>
      </c>
      <c r="D313" s="10">
        <v>0</v>
      </c>
      <c r="E313" s="10">
        <v>63233.47</v>
      </c>
      <c r="F313" s="10">
        <v>55435.25</v>
      </c>
      <c r="G313" s="10">
        <f t="shared" si="72"/>
        <v>63233.47</v>
      </c>
      <c r="H313" s="10">
        <f t="shared" si="73"/>
        <v>55435.25</v>
      </c>
    </row>
    <row r="314" spans="1:8" x14ac:dyDescent="0.25">
      <c r="A314" s="16" t="s">
        <v>57</v>
      </c>
      <c r="B314" s="9">
        <v>3200</v>
      </c>
      <c r="C314" s="10">
        <v>0</v>
      </c>
      <c r="D314" s="10">
        <v>0</v>
      </c>
      <c r="E314" s="10">
        <v>63233.47</v>
      </c>
      <c r="F314" s="10">
        <v>55435.25</v>
      </c>
      <c r="G314" s="10">
        <f t="shared" si="72"/>
        <v>63233.47</v>
      </c>
      <c r="H314" s="10">
        <f t="shared" si="73"/>
        <v>55435.25</v>
      </c>
    </row>
    <row r="315" spans="1:8" ht="31.5" x14ac:dyDescent="0.25">
      <c r="A315" s="16" t="s">
        <v>58</v>
      </c>
      <c r="B315" s="9">
        <v>3210</v>
      </c>
      <c r="C315" s="10">
        <v>0</v>
      </c>
      <c r="D315" s="10">
        <v>0</v>
      </c>
      <c r="E315" s="10">
        <v>63233.47</v>
      </c>
      <c r="F315" s="10">
        <v>55435.25</v>
      </c>
      <c r="G315" s="10">
        <f t="shared" si="72"/>
        <v>63233.47</v>
      </c>
      <c r="H315" s="10">
        <f t="shared" si="73"/>
        <v>55435.25</v>
      </c>
    </row>
    <row r="316" spans="1:8" ht="51.75" customHeight="1" x14ac:dyDescent="0.25">
      <c r="A316" s="18">
        <v>2201300</v>
      </c>
      <c r="B316" s="19" t="s">
        <v>19</v>
      </c>
      <c r="C316" s="20">
        <v>0</v>
      </c>
      <c r="D316" s="20">
        <v>0</v>
      </c>
      <c r="E316" s="20">
        <v>0</v>
      </c>
      <c r="F316" s="20">
        <v>0</v>
      </c>
      <c r="G316" s="20">
        <v>0</v>
      </c>
      <c r="H316" s="21">
        <v>0</v>
      </c>
    </row>
    <row r="317" spans="1:8" x14ac:dyDescent="0.25">
      <c r="A317" s="16" t="s">
        <v>63</v>
      </c>
      <c r="B317" s="9"/>
      <c r="C317" s="10">
        <v>766717.2</v>
      </c>
      <c r="D317" s="10">
        <v>743730.72</v>
      </c>
      <c r="E317" s="10">
        <v>48515.18</v>
      </c>
      <c r="F317" s="10">
        <v>26108.91</v>
      </c>
      <c r="G317" s="10">
        <f>C317+E317</f>
        <v>815232.38</v>
      </c>
      <c r="H317" s="10">
        <f t="shared" ref="H317" si="74">D317+F317</f>
        <v>769839.63</v>
      </c>
    </row>
    <row r="318" spans="1:8" x14ac:dyDescent="0.25">
      <c r="A318" s="16" t="s">
        <v>24</v>
      </c>
      <c r="B318" s="9">
        <v>2000</v>
      </c>
      <c r="C318" s="10">
        <v>764559</v>
      </c>
      <c r="D318" s="10">
        <v>741575.59</v>
      </c>
      <c r="E318" s="10">
        <v>48277.68</v>
      </c>
      <c r="F318" s="10">
        <v>25871.41</v>
      </c>
      <c r="G318" s="10">
        <f t="shared" ref="G318:G343" si="75">C318+E318</f>
        <v>812836.68</v>
      </c>
      <c r="H318" s="10">
        <f t="shared" ref="H318:H343" si="76">D318+F318</f>
        <v>767447</v>
      </c>
    </row>
    <row r="319" spans="1:8" x14ac:dyDescent="0.25">
      <c r="A319" s="16" t="s">
        <v>25</v>
      </c>
      <c r="B319" s="9">
        <v>2100</v>
      </c>
      <c r="C319" s="10">
        <v>50687.5</v>
      </c>
      <c r="D319" s="10">
        <v>50513.8</v>
      </c>
      <c r="E319" s="10">
        <v>0</v>
      </c>
      <c r="F319" s="10">
        <v>0</v>
      </c>
      <c r="G319" s="10">
        <f t="shared" si="75"/>
        <v>50687.5</v>
      </c>
      <c r="H319" s="10">
        <f t="shared" si="76"/>
        <v>50513.8</v>
      </c>
    </row>
    <row r="320" spans="1:8" x14ac:dyDescent="0.25">
      <c r="A320" s="16" t="s">
        <v>26</v>
      </c>
      <c r="B320" s="9">
        <v>2110</v>
      </c>
      <c r="C320" s="10">
        <v>41547.300000000003</v>
      </c>
      <c r="D320" s="10">
        <v>41547.269999999997</v>
      </c>
      <c r="E320" s="10">
        <v>0</v>
      </c>
      <c r="F320" s="10">
        <v>0</v>
      </c>
      <c r="G320" s="10">
        <f t="shared" si="75"/>
        <v>41547.300000000003</v>
      </c>
      <c r="H320" s="10">
        <f t="shared" si="76"/>
        <v>41547.269999999997</v>
      </c>
    </row>
    <row r="321" spans="1:8" x14ac:dyDescent="0.25">
      <c r="A321" s="16" t="s">
        <v>27</v>
      </c>
      <c r="B321" s="9">
        <v>2111</v>
      </c>
      <c r="C321" s="10">
        <v>41547.300000000003</v>
      </c>
      <c r="D321" s="10">
        <v>41547.269999999997</v>
      </c>
      <c r="E321" s="10">
        <v>0</v>
      </c>
      <c r="F321" s="10">
        <v>0</v>
      </c>
      <c r="G321" s="10">
        <f t="shared" si="75"/>
        <v>41547.300000000003</v>
      </c>
      <c r="H321" s="10">
        <f t="shared" si="76"/>
        <v>41547.269999999997</v>
      </c>
    </row>
    <row r="322" spans="1:8" x14ac:dyDescent="0.25">
      <c r="A322" s="16" t="s">
        <v>29</v>
      </c>
      <c r="B322" s="9">
        <v>2120</v>
      </c>
      <c r="C322" s="10">
        <v>9140.2000000000007</v>
      </c>
      <c r="D322" s="10">
        <v>8966.5400000000009</v>
      </c>
      <c r="E322" s="10">
        <v>0</v>
      </c>
      <c r="F322" s="10">
        <v>0</v>
      </c>
      <c r="G322" s="10">
        <f t="shared" si="75"/>
        <v>9140.2000000000007</v>
      </c>
      <c r="H322" s="10">
        <f t="shared" si="76"/>
        <v>8966.5400000000009</v>
      </c>
    </row>
    <row r="323" spans="1:8" x14ac:dyDescent="0.25">
      <c r="A323" s="16" t="s">
        <v>30</v>
      </c>
      <c r="B323" s="9">
        <v>2200</v>
      </c>
      <c r="C323" s="10">
        <v>8387.6</v>
      </c>
      <c r="D323" s="10">
        <v>7084.66</v>
      </c>
      <c r="E323" s="10">
        <v>0</v>
      </c>
      <c r="F323" s="10">
        <v>0</v>
      </c>
      <c r="G323" s="10">
        <f t="shared" si="75"/>
        <v>8387.6</v>
      </c>
      <c r="H323" s="10">
        <f t="shared" si="76"/>
        <v>7084.66</v>
      </c>
    </row>
    <row r="324" spans="1:8" x14ac:dyDescent="0.25">
      <c r="A324" s="16" t="s">
        <v>31</v>
      </c>
      <c r="B324" s="9">
        <v>2210</v>
      </c>
      <c r="C324" s="10">
        <v>483</v>
      </c>
      <c r="D324" s="10">
        <v>458.05</v>
      </c>
      <c r="E324" s="10">
        <v>0</v>
      </c>
      <c r="F324" s="10">
        <v>0</v>
      </c>
      <c r="G324" s="10">
        <f t="shared" si="75"/>
        <v>483</v>
      </c>
      <c r="H324" s="10">
        <f t="shared" si="76"/>
        <v>458.05</v>
      </c>
    </row>
    <row r="325" spans="1:8" x14ac:dyDescent="0.25">
      <c r="A325" s="16" t="s">
        <v>33</v>
      </c>
      <c r="B325" s="9">
        <v>2240</v>
      </c>
      <c r="C325" s="10">
        <v>4778.2</v>
      </c>
      <c r="D325" s="10">
        <v>3994.53</v>
      </c>
      <c r="E325" s="10">
        <v>0</v>
      </c>
      <c r="F325" s="10">
        <v>0</v>
      </c>
      <c r="G325" s="10">
        <f t="shared" si="75"/>
        <v>4778.2</v>
      </c>
      <c r="H325" s="10">
        <f t="shared" si="76"/>
        <v>3994.53</v>
      </c>
    </row>
    <row r="326" spans="1:8" x14ac:dyDescent="0.25">
      <c r="A326" s="16" t="s">
        <v>34</v>
      </c>
      <c r="B326" s="9">
        <v>2250</v>
      </c>
      <c r="C326" s="10">
        <v>410</v>
      </c>
      <c r="D326" s="10">
        <v>407.15</v>
      </c>
      <c r="E326" s="10">
        <v>0</v>
      </c>
      <c r="F326" s="10">
        <v>0</v>
      </c>
      <c r="G326" s="10">
        <f t="shared" si="75"/>
        <v>410</v>
      </c>
      <c r="H326" s="10">
        <f t="shared" si="76"/>
        <v>407.15</v>
      </c>
    </row>
    <row r="327" spans="1:8" x14ac:dyDescent="0.25">
      <c r="A327" s="16" t="s">
        <v>35</v>
      </c>
      <c r="B327" s="9">
        <v>2270</v>
      </c>
      <c r="C327" s="10">
        <v>496.6</v>
      </c>
      <c r="D327" s="10">
        <v>348.83</v>
      </c>
      <c r="E327" s="10">
        <v>0</v>
      </c>
      <c r="F327" s="10">
        <v>0</v>
      </c>
      <c r="G327" s="10">
        <f t="shared" si="75"/>
        <v>496.6</v>
      </c>
      <c r="H327" s="10">
        <f t="shared" si="76"/>
        <v>348.83</v>
      </c>
    </row>
    <row r="328" spans="1:8" x14ac:dyDescent="0.25">
      <c r="A328" s="16" t="s">
        <v>36</v>
      </c>
      <c r="B328" s="9">
        <v>2271</v>
      </c>
      <c r="C328" s="10">
        <v>233</v>
      </c>
      <c r="D328" s="10">
        <v>169.47</v>
      </c>
      <c r="E328" s="10">
        <v>0</v>
      </c>
      <c r="F328" s="10">
        <v>0</v>
      </c>
      <c r="G328" s="10">
        <f t="shared" si="75"/>
        <v>233</v>
      </c>
      <c r="H328" s="10">
        <f t="shared" si="76"/>
        <v>169.47</v>
      </c>
    </row>
    <row r="329" spans="1:8" x14ac:dyDescent="0.25">
      <c r="A329" s="16" t="s">
        <v>37</v>
      </c>
      <c r="B329" s="9">
        <v>2272</v>
      </c>
      <c r="C329" s="10">
        <v>23</v>
      </c>
      <c r="D329" s="10">
        <v>11.24</v>
      </c>
      <c r="E329" s="10">
        <v>0</v>
      </c>
      <c r="F329" s="10">
        <v>0</v>
      </c>
      <c r="G329" s="10">
        <f t="shared" si="75"/>
        <v>23</v>
      </c>
      <c r="H329" s="10">
        <f t="shared" si="76"/>
        <v>11.24</v>
      </c>
    </row>
    <row r="330" spans="1:8" x14ac:dyDescent="0.25">
      <c r="A330" s="16" t="s">
        <v>38</v>
      </c>
      <c r="B330" s="9">
        <v>2273</v>
      </c>
      <c r="C330" s="10">
        <v>231.6</v>
      </c>
      <c r="D330" s="10">
        <v>162.81</v>
      </c>
      <c r="E330" s="10">
        <v>0</v>
      </c>
      <c r="F330" s="10">
        <v>0</v>
      </c>
      <c r="G330" s="10">
        <f t="shared" si="75"/>
        <v>231.6</v>
      </c>
      <c r="H330" s="10">
        <f t="shared" si="76"/>
        <v>162.81</v>
      </c>
    </row>
    <row r="331" spans="1:8" x14ac:dyDescent="0.25">
      <c r="A331" s="16" t="s">
        <v>40</v>
      </c>
      <c r="B331" s="9">
        <v>2275</v>
      </c>
      <c r="C331" s="10">
        <v>9</v>
      </c>
      <c r="D331" s="10">
        <v>5.31</v>
      </c>
      <c r="E331" s="10">
        <v>0</v>
      </c>
      <c r="F331" s="10">
        <v>0</v>
      </c>
      <c r="G331" s="10">
        <f t="shared" si="75"/>
        <v>9</v>
      </c>
      <c r="H331" s="10">
        <f t="shared" si="76"/>
        <v>5.31</v>
      </c>
    </row>
    <row r="332" spans="1:8" ht="31.5" x14ac:dyDescent="0.25">
      <c r="A332" s="16" t="s">
        <v>79</v>
      </c>
      <c r="B332" s="9">
        <v>2280</v>
      </c>
      <c r="C332" s="10">
        <v>2219.8000000000002</v>
      </c>
      <c r="D332" s="10">
        <v>1876.09</v>
      </c>
      <c r="E332" s="10">
        <v>0</v>
      </c>
      <c r="F332" s="10">
        <v>0</v>
      </c>
      <c r="G332" s="10">
        <f t="shared" si="75"/>
        <v>2219.8000000000002</v>
      </c>
      <c r="H332" s="10">
        <f t="shared" si="76"/>
        <v>1876.09</v>
      </c>
    </row>
    <row r="333" spans="1:8" ht="31.5" x14ac:dyDescent="0.25">
      <c r="A333" s="16" t="s">
        <v>80</v>
      </c>
      <c r="B333" s="9">
        <v>2281</v>
      </c>
      <c r="C333" s="10">
        <v>2080.1</v>
      </c>
      <c r="D333" s="10">
        <v>1876.09</v>
      </c>
      <c r="E333" s="10">
        <v>0</v>
      </c>
      <c r="F333" s="10">
        <v>0</v>
      </c>
      <c r="G333" s="10">
        <f t="shared" si="75"/>
        <v>2080.1</v>
      </c>
      <c r="H333" s="10">
        <f t="shared" si="76"/>
        <v>1876.09</v>
      </c>
    </row>
    <row r="334" spans="1:8" ht="31.5" x14ac:dyDescent="0.25">
      <c r="A334" s="16" t="s">
        <v>85</v>
      </c>
      <c r="B334" s="9">
        <v>2282</v>
      </c>
      <c r="C334" s="10">
        <v>139.69999999999999</v>
      </c>
      <c r="D334" s="10">
        <v>0</v>
      </c>
      <c r="E334" s="10">
        <v>0</v>
      </c>
      <c r="F334" s="10">
        <v>0</v>
      </c>
      <c r="G334" s="10">
        <f t="shared" si="75"/>
        <v>139.69999999999999</v>
      </c>
      <c r="H334" s="10">
        <f t="shared" si="76"/>
        <v>0</v>
      </c>
    </row>
    <row r="335" spans="1:8" x14ac:dyDescent="0.25">
      <c r="A335" s="16" t="s">
        <v>41</v>
      </c>
      <c r="B335" s="9">
        <v>2600</v>
      </c>
      <c r="C335" s="10">
        <v>705429.7</v>
      </c>
      <c r="D335" s="10">
        <v>683971.07</v>
      </c>
      <c r="E335" s="10">
        <v>48277.68</v>
      </c>
      <c r="F335" s="10">
        <v>25871.41</v>
      </c>
      <c r="G335" s="10">
        <f t="shared" si="75"/>
        <v>753707.38</v>
      </c>
      <c r="H335" s="10">
        <f t="shared" si="76"/>
        <v>709842.48</v>
      </c>
    </row>
    <row r="336" spans="1:8" ht="31.5" x14ac:dyDescent="0.25">
      <c r="A336" s="16" t="s">
        <v>42</v>
      </c>
      <c r="B336" s="9">
        <v>2610</v>
      </c>
      <c r="C336" s="10">
        <v>705429.7</v>
      </c>
      <c r="D336" s="10">
        <v>683971.07</v>
      </c>
      <c r="E336" s="10">
        <v>48277.68</v>
      </c>
      <c r="F336" s="10">
        <v>25871.41</v>
      </c>
      <c r="G336" s="10">
        <f t="shared" si="75"/>
        <v>753707.38</v>
      </c>
      <c r="H336" s="10">
        <f t="shared" si="76"/>
        <v>709842.48</v>
      </c>
    </row>
    <row r="337" spans="1:8" x14ac:dyDescent="0.25">
      <c r="A337" s="16" t="s">
        <v>48</v>
      </c>
      <c r="B337" s="9">
        <v>2800</v>
      </c>
      <c r="C337" s="10">
        <v>54.2</v>
      </c>
      <c r="D337" s="10">
        <v>6.06</v>
      </c>
      <c r="E337" s="10">
        <v>0</v>
      </c>
      <c r="F337" s="10">
        <v>0</v>
      </c>
      <c r="G337" s="10">
        <f t="shared" si="75"/>
        <v>54.2</v>
      </c>
      <c r="H337" s="10">
        <f t="shared" si="76"/>
        <v>6.06</v>
      </c>
    </row>
    <row r="338" spans="1:8" x14ac:dyDescent="0.25">
      <c r="A338" s="16" t="s">
        <v>49</v>
      </c>
      <c r="B338" s="9">
        <v>3000</v>
      </c>
      <c r="C338" s="10">
        <v>2158.1999999999998</v>
      </c>
      <c r="D338" s="10">
        <v>2155.13</v>
      </c>
      <c r="E338" s="10">
        <v>237.5</v>
      </c>
      <c r="F338" s="10">
        <v>237.5</v>
      </c>
      <c r="G338" s="10">
        <f t="shared" si="75"/>
        <v>2395.6999999999998</v>
      </c>
      <c r="H338" s="10">
        <f t="shared" si="76"/>
        <v>2392.63</v>
      </c>
    </row>
    <row r="339" spans="1:8" x14ac:dyDescent="0.25">
      <c r="A339" s="16" t="s">
        <v>50</v>
      </c>
      <c r="B339" s="9">
        <v>3100</v>
      </c>
      <c r="C339" s="10">
        <v>2158.1999999999998</v>
      </c>
      <c r="D339" s="10">
        <v>2155.13</v>
      </c>
      <c r="E339" s="10">
        <v>0</v>
      </c>
      <c r="F339" s="10">
        <v>0</v>
      </c>
      <c r="G339" s="10">
        <f t="shared" si="75"/>
        <v>2158.1999999999998</v>
      </c>
      <c r="H339" s="10">
        <f t="shared" si="76"/>
        <v>2155.13</v>
      </c>
    </row>
    <row r="340" spans="1:8" ht="31.5" x14ac:dyDescent="0.25">
      <c r="A340" s="16" t="s">
        <v>51</v>
      </c>
      <c r="B340" s="9">
        <v>3110</v>
      </c>
      <c r="C340" s="10">
        <v>1581.2</v>
      </c>
      <c r="D340" s="10">
        <v>1578.44</v>
      </c>
      <c r="E340" s="10">
        <v>0</v>
      </c>
      <c r="F340" s="10">
        <v>0</v>
      </c>
      <c r="G340" s="10">
        <f t="shared" si="75"/>
        <v>1581.2</v>
      </c>
      <c r="H340" s="10">
        <f t="shared" si="76"/>
        <v>1578.44</v>
      </c>
    </row>
    <row r="341" spans="1:8" x14ac:dyDescent="0.25">
      <c r="A341" s="16" t="s">
        <v>83</v>
      </c>
      <c r="B341" s="9">
        <v>3160</v>
      </c>
      <c r="C341" s="10">
        <v>577</v>
      </c>
      <c r="D341" s="10">
        <v>576.69000000000005</v>
      </c>
      <c r="E341" s="10">
        <v>0</v>
      </c>
      <c r="F341" s="10">
        <v>0</v>
      </c>
      <c r="G341" s="10">
        <f t="shared" si="75"/>
        <v>577</v>
      </c>
      <c r="H341" s="10">
        <f t="shared" si="76"/>
        <v>576.69000000000005</v>
      </c>
    </row>
    <row r="342" spans="1:8" x14ac:dyDescent="0.25">
      <c r="A342" s="16" t="s">
        <v>57</v>
      </c>
      <c r="B342" s="9">
        <v>3200</v>
      </c>
      <c r="C342" s="10">
        <v>0</v>
      </c>
      <c r="D342" s="10">
        <v>0</v>
      </c>
      <c r="E342" s="10">
        <v>237.5</v>
      </c>
      <c r="F342" s="10">
        <v>237.5</v>
      </c>
      <c r="G342" s="10">
        <f t="shared" si="75"/>
        <v>237.5</v>
      </c>
      <c r="H342" s="10">
        <f t="shared" si="76"/>
        <v>237.5</v>
      </c>
    </row>
    <row r="343" spans="1:8" ht="21.75" customHeight="1" x14ac:dyDescent="0.25">
      <c r="A343" s="16" t="s">
        <v>58</v>
      </c>
      <c r="B343" s="9">
        <v>3210</v>
      </c>
      <c r="C343" s="10">
        <v>0</v>
      </c>
      <c r="D343" s="10">
        <v>0</v>
      </c>
      <c r="E343" s="10">
        <v>237.5</v>
      </c>
      <c r="F343" s="10">
        <v>237.5</v>
      </c>
      <c r="G343" s="10">
        <f t="shared" si="75"/>
        <v>237.5</v>
      </c>
      <c r="H343" s="10">
        <f t="shared" si="76"/>
        <v>237.5</v>
      </c>
    </row>
    <row r="344" spans="1:8" ht="45.75" customHeight="1" x14ac:dyDescent="0.25">
      <c r="A344" s="18">
        <v>2201380</v>
      </c>
      <c r="B344" s="19" t="s">
        <v>69</v>
      </c>
      <c r="C344" s="20">
        <v>0</v>
      </c>
      <c r="D344" s="20">
        <v>0</v>
      </c>
      <c r="E344" s="20">
        <v>0</v>
      </c>
      <c r="F344" s="20">
        <v>0</v>
      </c>
      <c r="G344" s="20">
        <v>0</v>
      </c>
      <c r="H344" s="21">
        <v>0</v>
      </c>
    </row>
    <row r="345" spans="1:8" x14ac:dyDescent="0.25">
      <c r="A345" s="16" t="s">
        <v>12</v>
      </c>
      <c r="B345" s="9"/>
      <c r="C345" s="10">
        <v>19696.8</v>
      </c>
      <c r="D345" s="10">
        <v>17175.55</v>
      </c>
      <c r="E345" s="10">
        <v>265327.90000000002</v>
      </c>
      <c r="F345" s="10">
        <v>136991.41</v>
      </c>
      <c r="G345" s="10">
        <f t="shared" ref="G345" si="77">C345+E345</f>
        <v>285024.7</v>
      </c>
      <c r="H345" s="10">
        <f t="shared" ref="H345" si="78">D345+F345</f>
        <v>154166.96</v>
      </c>
    </row>
    <row r="346" spans="1:8" x14ac:dyDescent="0.25">
      <c r="A346" s="16" t="s">
        <v>24</v>
      </c>
      <c r="B346" s="9">
        <v>2000</v>
      </c>
      <c r="C346" s="10">
        <v>19696.8</v>
      </c>
      <c r="D346" s="10">
        <v>17175.55</v>
      </c>
      <c r="E346" s="10">
        <v>183327.9</v>
      </c>
      <c r="F346" s="10">
        <v>136991.41</v>
      </c>
      <c r="G346" s="10">
        <f t="shared" ref="G346:G358" si="79">C346+E346</f>
        <v>203024.69999999998</v>
      </c>
      <c r="H346" s="10">
        <f t="shared" ref="H346:H358" si="80">D346+F346</f>
        <v>154166.96</v>
      </c>
    </row>
    <row r="347" spans="1:8" x14ac:dyDescent="0.25">
      <c r="A347" s="16" t="s">
        <v>30</v>
      </c>
      <c r="B347" s="9">
        <v>2200</v>
      </c>
      <c r="C347" s="10">
        <v>19696.8</v>
      </c>
      <c r="D347" s="10">
        <v>17175.55</v>
      </c>
      <c r="E347" s="10">
        <v>183327.9</v>
      </c>
      <c r="F347" s="10">
        <v>136991.41</v>
      </c>
      <c r="G347" s="10">
        <f t="shared" si="79"/>
        <v>203024.69999999998</v>
      </c>
      <c r="H347" s="10">
        <f t="shared" si="80"/>
        <v>154166.96</v>
      </c>
    </row>
    <row r="348" spans="1:8" x14ac:dyDescent="0.25">
      <c r="A348" s="16" t="s">
        <v>34</v>
      </c>
      <c r="B348" s="9">
        <v>2250</v>
      </c>
      <c r="C348" s="10">
        <v>0</v>
      </c>
      <c r="D348" s="10">
        <v>0</v>
      </c>
      <c r="E348" s="10">
        <v>7608.7</v>
      </c>
      <c r="F348" s="10">
        <v>897.32</v>
      </c>
      <c r="G348" s="10">
        <f t="shared" si="79"/>
        <v>7608.7</v>
      </c>
      <c r="H348" s="10">
        <f t="shared" si="80"/>
        <v>897.32</v>
      </c>
    </row>
    <row r="349" spans="1:8" x14ac:dyDescent="0.25">
      <c r="A349" s="16" t="s">
        <v>35</v>
      </c>
      <c r="B349" s="9">
        <v>2270</v>
      </c>
      <c r="C349" s="10">
        <v>393.8</v>
      </c>
      <c r="D349" s="10">
        <v>393.8</v>
      </c>
      <c r="E349" s="10">
        <v>0</v>
      </c>
      <c r="F349" s="10">
        <v>0</v>
      </c>
      <c r="G349" s="10">
        <f t="shared" si="79"/>
        <v>393.8</v>
      </c>
      <c r="H349" s="10">
        <f t="shared" si="80"/>
        <v>393.8</v>
      </c>
    </row>
    <row r="350" spans="1:8" x14ac:dyDescent="0.25">
      <c r="A350" s="16" t="s">
        <v>36</v>
      </c>
      <c r="B350" s="9">
        <v>2271</v>
      </c>
      <c r="C350" s="10">
        <v>224.6</v>
      </c>
      <c r="D350" s="10">
        <v>224.6</v>
      </c>
      <c r="E350" s="10">
        <v>0</v>
      </c>
      <c r="F350" s="10">
        <v>0</v>
      </c>
      <c r="G350" s="10">
        <f t="shared" si="79"/>
        <v>224.6</v>
      </c>
      <c r="H350" s="10">
        <f t="shared" si="80"/>
        <v>224.6</v>
      </c>
    </row>
    <row r="351" spans="1:8" x14ac:dyDescent="0.25">
      <c r="A351" s="16" t="s">
        <v>37</v>
      </c>
      <c r="B351" s="9">
        <v>2272</v>
      </c>
      <c r="C351" s="10">
        <v>6</v>
      </c>
      <c r="D351" s="10">
        <v>6</v>
      </c>
      <c r="E351" s="10">
        <v>0</v>
      </c>
      <c r="F351" s="10">
        <v>0</v>
      </c>
      <c r="G351" s="10">
        <f t="shared" si="79"/>
        <v>6</v>
      </c>
      <c r="H351" s="10">
        <f t="shared" si="80"/>
        <v>6</v>
      </c>
    </row>
    <row r="352" spans="1:8" x14ac:dyDescent="0.25">
      <c r="A352" s="16" t="s">
        <v>38</v>
      </c>
      <c r="B352" s="9">
        <v>2273</v>
      </c>
      <c r="C352" s="10">
        <v>163.19999999999999</v>
      </c>
      <c r="D352" s="10">
        <v>163.19999999999999</v>
      </c>
      <c r="E352" s="10">
        <v>0</v>
      </c>
      <c r="F352" s="10">
        <v>0</v>
      </c>
      <c r="G352" s="10">
        <f t="shared" si="79"/>
        <v>163.19999999999999</v>
      </c>
      <c r="H352" s="10">
        <f t="shared" si="80"/>
        <v>163.19999999999999</v>
      </c>
    </row>
    <row r="353" spans="1:8" ht="31.5" x14ac:dyDescent="0.25">
      <c r="A353" s="16" t="s">
        <v>79</v>
      </c>
      <c r="B353" s="9">
        <v>2280</v>
      </c>
      <c r="C353" s="10">
        <v>19303</v>
      </c>
      <c r="D353" s="10">
        <v>16781.75</v>
      </c>
      <c r="E353" s="10">
        <v>175719.2</v>
      </c>
      <c r="F353" s="10">
        <v>136094.09</v>
      </c>
      <c r="G353" s="10">
        <f t="shared" si="79"/>
        <v>195022.2</v>
      </c>
      <c r="H353" s="10">
        <f t="shared" si="80"/>
        <v>152875.84</v>
      </c>
    </row>
    <row r="354" spans="1:8" ht="31.5" x14ac:dyDescent="0.25">
      <c r="A354" s="16" t="s">
        <v>102</v>
      </c>
      <c r="B354" s="9">
        <v>2281</v>
      </c>
      <c r="C354" s="10">
        <v>19303</v>
      </c>
      <c r="D354" s="10">
        <v>16781.75</v>
      </c>
      <c r="E354" s="10">
        <v>159691.70000000001</v>
      </c>
      <c r="F354" s="10">
        <v>135984.09</v>
      </c>
      <c r="G354" s="10">
        <f t="shared" si="79"/>
        <v>178994.7</v>
      </c>
      <c r="H354" s="10">
        <f t="shared" si="80"/>
        <v>152765.84</v>
      </c>
    </row>
    <row r="355" spans="1:8" ht="31.5" x14ac:dyDescent="0.25">
      <c r="A355" s="16" t="s">
        <v>85</v>
      </c>
      <c r="B355" s="9">
        <v>2282</v>
      </c>
      <c r="C355" s="10">
        <v>0</v>
      </c>
      <c r="D355" s="10">
        <v>0</v>
      </c>
      <c r="E355" s="10">
        <v>16027.5</v>
      </c>
      <c r="F355" s="10">
        <v>110</v>
      </c>
      <c r="G355" s="10">
        <f t="shared" si="79"/>
        <v>16027.5</v>
      </c>
      <c r="H355" s="10">
        <f t="shared" si="80"/>
        <v>110</v>
      </c>
    </row>
    <row r="356" spans="1:8" x14ac:dyDescent="0.25">
      <c r="A356" s="16" t="s">
        <v>49</v>
      </c>
      <c r="B356" s="9">
        <v>3000</v>
      </c>
      <c r="C356" s="10">
        <v>0</v>
      </c>
      <c r="D356" s="10">
        <v>0</v>
      </c>
      <c r="E356" s="10">
        <v>82000</v>
      </c>
      <c r="F356" s="10">
        <v>0</v>
      </c>
      <c r="G356" s="10">
        <f t="shared" si="79"/>
        <v>82000</v>
      </c>
      <c r="H356" s="10">
        <f t="shared" si="80"/>
        <v>0</v>
      </c>
    </row>
    <row r="357" spans="1:8" x14ac:dyDescent="0.25">
      <c r="A357" s="16" t="s">
        <v>57</v>
      </c>
      <c r="B357" s="9">
        <v>3200</v>
      </c>
      <c r="C357" s="10">
        <v>0</v>
      </c>
      <c r="D357" s="10">
        <v>0</v>
      </c>
      <c r="E357" s="10">
        <v>82000</v>
      </c>
      <c r="F357" s="10">
        <v>0</v>
      </c>
      <c r="G357" s="10">
        <f t="shared" si="79"/>
        <v>82000</v>
      </c>
      <c r="H357" s="10">
        <f t="shared" si="80"/>
        <v>0</v>
      </c>
    </row>
    <row r="358" spans="1:8" ht="18.75" customHeight="1" x14ac:dyDescent="0.25">
      <c r="A358" s="16" t="s">
        <v>58</v>
      </c>
      <c r="B358" s="9">
        <v>3210</v>
      </c>
      <c r="C358" s="10">
        <v>0</v>
      </c>
      <c r="D358" s="10">
        <v>0</v>
      </c>
      <c r="E358" s="10">
        <v>82000</v>
      </c>
      <c r="F358" s="10">
        <v>0</v>
      </c>
      <c r="G358" s="10">
        <f t="shared" si="79"/>
        <v>82000</v>
      </c>
      <c r="H358" s="10">
        <f t="shared" si="80"/>
        <v>0</v>
      </c>
    </row>
    <row r="359" spans="1:8" ht="51" customHeight="1" x14ac:dyDescent="0.25">
      <c r="A359" s="18">
        <v>2201390</v>
      </c>
      <c r="B359" s="19" t="s">
        <v>98</v>
      </c>
      <c r="C359" s="20">
        <v>0</v>
      </c>
      <c r="D359" s="20">
        <v>0</v>
      </c>
      <c r="E359" s="20">
        <v>0</v>
      </c>
      <c r="F359" s="20">
        <v>0</v>
      </c>
      <c r="G359" s="20">
        <v>0</v>
      </c>
      <c r="H359" s="21">
        <v>0</v>
      </c>
    </row>
    <row r="360" spans="1:8" x14ac:dyDescent="0.25">
      <c r="A360" s="16" t="s">
        <v>12</v>
      </c>
      <c r="B360" s="9"/>
      <c r="C360" s="10">
        <v>1193937.3799999999</v>
      </c>
      <c r="D360" s="10">
        <v>1132958.77</v>
      </c>
      <c r="E360" s="10">
        <v>1994087.78</v>
      </c>
      <c r="F360" s="10">
        <v>1668402.34</v>
      </c>
      <c r="G360" s="10">
        <f t="shared" ref="G360" si="81">C360+E360</f>
        <v>3188025.16</v>
      </c>
      <c r="H360" s="10">
        <f t="shared" ref="H360" si="82">D360+F360</f>
        <v>2801361.1100000003</v>
      </c>
    </row>
    <row r="361" spans="1:8" x14ac:dyDescent="0.25">
      <c r="A361" s="16" t="s">
        <v>24</v>
      </c>
      <c r="B361" s="9">
        <v>2000</v>
      </c>
      <c r="C361" s="10">
        <v>1080972.3799999999</v>
      </c>
      <c r="D361" s="10">
        <v>1037645.53</v>
      </c>
      <c r="E361" s="10">
        <v>1591863.6</v>
      </c>
      <c r="F361" s="10">
        <v>1315778.77</v>
      </c>
      <c r="G361" s="10">
        <f t="shared" ref="G361:G368" si="83">C361+E361</f>
        <v>2672835.98</v>
      </c>
      <c r="H361" s="10">
        <f t="shared" ref="H361:H368" si="84">D361+F361</f>
        <v>2353424.2999999998</v>
      </c>
    </row>
    <row r="362" spans="1:8" x14ac:dyDescent="0.25">
      <c r="A362" s="16" t="s">
        <v>30</v>
      </c>
      <c r="B362" s="9">
        <v>2200</v>
      </c>
      <c r="C362" s="10">
        <v>1080972.3799999999</v>
      </c>
      <c r="D362" s="10">
        <v>1037645.53</v>
      </c>
      <c r="E362" s="10">
        <v>1591863.6</v>
      </c>
      <c r="F362" s="10">
        <v>1315778.77</v>
      </c>
      <c r="G362" s="10">
        <f t="shared" si="83"/>
        <v>2672835.98</v>
      </c>
      <c r="H362" s="10">
        <f t="shared" si="84"/>
        <v>2353424.2999999998</v>
      </c>
    </row>
    <row r="363" spans="1:8" ht="31.5" x14ac:dyDescent="0.25">
      <c r="A363" s="16" t="s">
        <v>79</v>
      </c>
      <c r="B363" s="9">
        <v>2280</v>
      </c>
      <c r="C363" s="10">
        <v>1080972.3799999999</v>
      </c>
      <c r="D363" s="10">
        <v>1037645.53</v>
      </c>
      <c r="E363" s="10">
        <v>1591863.6</v>
      </c>
      <c r="F363" s="10">
        <v>1315778.77</v>
      </c>
      <c r="G363" s="10">
        <f t="shared" si="83"/>
        <v>2672835.98</v>
      </c>
      <c r="H363" s="10">
        <f t="shared" si="84"/>
        <v>2353424.2999999998</v>
      </c>
    </row>
    <row r="364" spans="1:8" ht="31.5" x14ac:dyDescent="0.25">
      <c r="A364" s="16" t="s">
        <v>80</v>
      </c>
      <c r="B364" s="9">
        <v>2281</v>
      </c>
      <c r="C364" s="10">
        <v>1080972.3799999999</v>
      </c>
      <c r="D364" s="10">
        <v>1037645.53</v>
      </c>
      <c r="E364" s="10">
        <v>1591845.43</v>
      </c>
      <c r="F364" s="10">
        <v>1315778.77</v>
      </c>
      <c r="G364" s="10">
        <f t="shared" si="83"/>
        <v>2672817.8099999996</v>
      </c>
      <c r="H364" s="10">
        <f t="shared" si="84"/>
        <v>2353424.2999999998</v>
      </c>
    </row>
    <row r="365" spans="1:8" ht="31.5" x14ac:dyDescent="0.25">
      <c r="A365" s="16" t="s">
        <v>85</v>
      </c>
      <c r="B365" s="9">
        <v>2282</v>
      </c>
      <c r="C365" s="10">
        <v>0</v>
      </c>
      <c r="D365" s="10">
        <v>0</v>
      </c>
      <c r="E365" s="10">
        <v>18.170000000000002</v>
      </c>
      <c r="F365" s="10">
        <v>0</v>
      </c>
      <c r="G365" s="10">
        <f t="shared" si="83"/>
        <v>18.170000000000002</v>
      </c>
      <c r="H365" s="10">
        <f t="shared" si="84"/>
        <v>0</v>
      </c>
    </row>
    <row r="366" spans="1:8" x14ac:dyDescent="0.25">
      <c r="A366" s="16" t="s">
        <v>49</v>
      </c>
      <c r="B366" s="9">
        <v>3000</v>
      </c>
      <c r="C366" s="10">
        <v>112965</v>
      </c>
      <c r="D366" s="10">
        <v>95313.24</v>
      </c>
      <c r="E366" s="10">
        <v>402224.18</v>
      </c>
      <c r="F366" s="10">
        <v>352623.56</v>
      </c>
      <c r="G366" s="10">
        <f t="shared" si="83"/>
        <v>515189.18</v>
      </c>
      <c r="H366" s="10">
        <f t="shared" si="84"/>
        <v>447936.8</v>
      </c>
    </row>
    <row r="367" spans="1:8" x14ac:dyDescent="0.25">
      <c r="A367" s="16" t="s">
        <v>57</v>
      </c>
      <c r="B367" s="9">
        <v>3200</v>
      </c>
      <c r="C367" s="10">
        <v>112965</v>
      </c>
      <c r="D367" s="10">
        <v>95313.24</v>
      </c>
      <c r="E367" s="10">
        <v>402224.18</v>
      </c>
      <c r="F367" s="10">
        <v>352623.56</v>
      </c>
      <c r="G367" s="10">
        <f t="shared" si="83"/>
        <v>515189.18</v>
      </c>
      <c r="H367" s="10">
        <f t="shared" si="84"/>
        <v>447936.8</v>
      </c>
    </row>
    <row r="368" spans="1:8" ht="31.5" x14ac:dyDescent="0.25">
      <c r="A368" s="16" t="s">
        <v>58</v>
      </c>
      <c r="B368" s="9">
        <v>3210</v>
      </c>
      <c r="C368" s="10">
        <v>112965</v>
      </c>
      <c r="D368" s="10">
        <v>95313.24</v>
      </c>
      <c r="E368" s="10">
        <v>402224.18</v>
      </c>
      <c r="F368" s="10">
        <v>352623.56</v>
      </c>
      <c r="G368" s="10">
        <f t="shared" si="83"/>
        <v>515189.18</v>
      </c>
      <c r="H368" s="10">
        <f t="shared" si="84"/>
        <v>447936.8</v>
      </c>
    </row>
    <row r="369" spans="1:8" x14ac:dyDescent="0.25">
      <c r="A369" s="18">
        <v>2201410</v>
      </c>
      <c r="B369" s="19" t="s">
        <v>70</v>
      </c>
      <c r="C369" s="20">
        <v>0</v>
      </c>
      <c r="D369" s="20">
        <v>0</v>
      </c>
      <c r="E369" s="20">
        <v>0</v>
      </c>
      <c r="F369" s="20">
        <v>0</v>
      </c>
      <c r="G369" s="20">
        <v>0</v>
      </c>
      <c r="H369" s="21">
        <v>0</v>
      </c>
    </row>
    <row r="370" spans="1:8" x14ac:dyDescent="0.25">
      <c r="A370" s="16" t="s">
        <v>63</v>
      </c>
      <c r="B370" s="9"/>
      <c r="C370" s="10">
        <v>557511.80000000005</v>
      </c>
      <c r="D370" s="10">
        <v>557511.80000000005</v>
      </c>
      <c r="E370" s="10">
        <v>24788.11</v>
      </c>
      <c r="F370" s="10">
        <v>14420.96</v>
      </c>
      <c r="G370" s="10">
        <f t="shared" ref="G370" si="85">C370+E370</f>
        <v>582299.91</v>
      </c>
      <c r="H370" s="10">
        <f t="shared" ref="H370" si="86">D370+F370</f>
        <v>571932.76</v>
      </c>
    </row>
    <row r="371" spans="1:8" x14ac:dyDescent="0.25">
      <c r="A371" s="16" t="s">
        <v>24</v>
      </c>
      <c r="B371" s="9">
        <v>2000</v>
      </c>
      <c r="C371" s="10">
        <v>557511.80000000005</v>
      </c>
      <c r="D371" s="10">
        <v>557511.80000000005</v>
      </c>
      <c r="E371" s="10">
        <v>21190.87</v>
      </c>
      <c r="F371" s="10">
        <v>10823.72</v>
      </c>
      <c r="G371" s="10">
        <f t="shared" ref="G371:G378" si="87">C371+E371</f>
        <v>578702.67000000004</v>
      </c>
      <c r="H371" s="10">
        <f t="shared" ref="H371:H378" si="88">D371+F371</f>
        <v>568335.52</v>
      </c>
    </row>
    <row r="372" spans="1:8" x14ac:dyDescent="0.25">
      <c r="A372" s="16" t="s">
        <v>30</v>
      </c>
      <c r="B372" s="9">
        <v>2200</v>
      </c>
      <c r="C372" s="10">
        <v>557511.80000000005</v>
      </c>
      <c r="D372" s="10">
        <v>557511.80000000005</v>
      </c>
      <c r="E372" s="10">
        <v>21190.87</v>
      </c>
      <c r="F372" s="10">
        <v>10823.72</v>
      </c>
      <c r="G372" s="10">
        <f t="shared" si="87"/>
        <v>578702.67000000004</v>
      </c>
      <c r="H372" s="10">
        <f t="shared" si="88"/>
        <v>568335.52</v>
      </c>
    </row>
    <row r="373" spans="1:8" x14ac:dyDescent="0.25">
      <c r="A373" s="16" t="s">
        <v>31</v>
      </c>
      <c r="B373" s="9">
        <v>2210</v>
      </c>
      <c r="C373" s="10">
        <v>0</v>
      </c>
      <c r="D373" s="10">
        <v>0</v>
      </c>
      <c r="E373" s="10">
        <v>95.74</v>
      </c>
      <c r="F373" s="10">
        <v>0</v>
      </c>
      <c r="G373" s="10">
        <f t="shared" si="87"/>
        <v>95.74</v>
      </c>
      <c r="H373" s="10">
        <f t="shared" si="88"/>
        <v>0</v>
      </c>
    </row>
    <row r="374" spans="1:8" ht="31.5" x14ac:dyDescent="0.25">
      <c r="A374" s="16" t="s">
        <v>79</v>
      </c>
      <c r="B374" s="9">
        <v>2280</v>
      </c>
      <c r="C374" s="10">
        <v>557511.80000000005</v>
      </c>
      <c r="D374" s="10">
        <v>557511.80000000005</v>
      </c>
      <c r="E374" s="10">
        <v>21095.13</v>
      </c>
      <c r="F374" s="10">
        <v>10823.72</v>
      </c>
      <c r="G374" s="10">
        <f t="shared" si="87"/>
        <v>578606.93000000005</v>
      </c>
      <c r="H374" s="10">
        <f t="shared" si="88"/>
        <v>568335.52</v>
      </c>
    </row>
    <row r="375" spans="1:8" ht="31.5" x14ac:dyDescent="0.25">
      <c r="A375" s="16" t="s">
        <v>80</v>
      </c>
      <c r="B375" s="9">
        <v>2281</v>
      </c>
      <c r="C375" s="10">
        <v>557511.80000000005</v>
      </c>
      <c r="D375" s="10">
        <v>557511.80000000005</v>
      </c>
      <c r="E375" s="10">
        <v>21095.13</v>
      </c>
      <c r="F375" s="10">
        <v>10823.72</v>
      </c>
      <c r="G375" s="10">
        <f t="shared" si="87"/>
        <v>578606.93000000005</v>
      </c>
      <c r="H375" s="10">
        <f t="shared" si="88"/>
        <v>568335.52</v>
      </c>
    </row>
    <row r="376" spans="1:8" x14ac:dyDescent="0.25">
      <c r="A376" s="16" t="s">
        <v>49</v>
      </c>
      <c r="B376" s="9">
        <v>3000</v>
      </c>
      <c r="C376" s="10">
        <v>0</v>
      </c>
      <c r="D376" s="10">
        <v>0</v>
      </c>
      <c r="E376" s="10">
        <v>3597.24</v>
      </c>
      <c r="F376" s="10">
        <v>3597.24</v>
      </c>
      <c r="G376" s="10">
        <f t="shared" si="87"/>
        <v>3597.24</v>
      </c>
      <c r="H376" s="10">
        <f t="shared" si="88"/>
        <v>3597.24</v>
      </c>
    </row>
    <row r="377" spans="1:8" x14ac:dyDescent="0.25">
      <c r="A377" s="16" t="s">
        <v>57</v>
      </c>
      <c r="B377" s="9">
        <v>3200</v>
      </c>
      <c r="C377" s="10">
        <v>0</v>
      </c>
      <c r="D377" s="10">
        <v>0</v>
      </c>
      <c r="E377" s="10">
        <v>3597.24</v>
      </c>
      <c r="F377" s="10">
        <v>3597.24</v>
      </c>
      <c r="G377" s="10">
        <f t="shared" si="87"/>
        <v>3597.24</v>
      </c>
      <c r="H377" s="10">
        <f t="shared" si="88"/>
        <v>3597.24</v>
      </c>
    </row>
    <row r="378" spans="1:8" ht="31.5" x14ac:dyDescent="0.25">
      <c r="A378" s="16" t="s">
        <v>58</v>
      </c>
      <c r="B378" s="9">
        <v>3210</v>
      </c>
      <c r="C378" s="10">
        <v>0</v>
      </c>
      <c r="D378" s="10">
        <v>0</v>
      </c>
      <c r="E378" s="10">
        <v>3597.24</v>
      </c>
      <c r="F378" s="10">
        <v>3597.24</v>
      </c>
      <c r="G378" s="10">
        <f t="shared" si="87"/>
        <v>3597.24</v>
      </c>
      <c r="H378" s="10">
        <f t="shared" si="88"/>
        <v>3597.24</v>
      </c>
    </row>
    <row r="379" spans="1:8" x14ac:dyDescent="0.25">
      <c r="A379" s="18">
        <v>2201420</v>
      </c>
      <c r="B379" s="19" t="s">
        <v>20</v>
      </c>
      <c r="C379" s="20">
        <v>0</v>
      </c>
      <c r="D379" s="20">
        <v>0</v>
      </c>
      <c r="E379" s="20">
        <v>0</v>
      </c>
      <c r="F379" s="20">
        <v>0</v>
      </c>
      <c r="G379" s="20">
        <v>0</v>
      </c>
      <c r="H379" s="21">
        <v>0</v>
      </c>
    </row>
    <row r="380" spans="1:8" x14ac:dyDescent="0.25">
      <c r="A380" s="16" t="s">
        <v>63</v>
      </c>
      <c r="B380" s="9"/>
      <c r="C380" s="10">
        <v>4838784.3099999996</v>
      </c>
      <c r="D380" s="10">
        <v>4814656.4000000004</v>
      </c>
      <c r="E380" s="10">
        <v>2298803.36</v>
      </c>
      <c r="F380" s="10">
        <v>1785133.8</v>
      </c>
      <c r="G380" s="10">
        <f t="shared" ref="G380" si="89">C380+E380</f>
        <v>7137587.6699999999</v>
      </c>
      <c r="H380" s="10">
        <f t="shared" ref="H380" si="90">D380+F380</f>
        <v>6599790.2000000002</v>
      </c>
    </row>
    <row r="381" spans="1:8" x14ac:dyDescent="0.25">
      <c r="A381" s="16" t="s">
        <v>24</v>
      </c>
      <c r="B381" s="9">
        <v>2000</v>
      </c>
      <c r="C381" s="10">
        <v>4838784.3099999996</v>
      </c>
      <c r="D381" s="10">
        <v>4814656.4000000004</v>
      </c>
      <c r="E381" s="10">
        <v>2153678.94</v>
      </c>
      <c r="F381" s="10">
        <v>1693637.26</v>
      </c>
      <c r="G381" s="10">
        <f t="shared" ref="G381:G389" si="91">C381+E381</f>
        <v>6992463.25</v>
      </c>
      <c r="H381" s="10">
        <f t="shared" ref="H381:H389" si="92">D381+F381</f>
        <v>6508293.6600000001</v>
      </c>
    </row>
    <row r="382" spans="1:8" x14ac:dyDescent="0.25">
      <c r="A382" s="16" t="s">
        <v>30</v>
      </c>
      <c r="B382" s="9">
        <v>2200</v>
      </c>
      <c r="C382" s="10">
        <v>4838784.3099999996</v>
      </c>
      <c r="D382" s="10">
        <v>4814656.4000000004</v>
      </c>
      <c r="E382" s="10">
        <v>2153678.94</v>
      </c>
      <c r="F382" s="10">
        <v>1693637.26</v>
      </c>
      <c r="G382" s="10">
        <f t="shared" si="91"/>
        <v>6992463.25</v>
      </c>
      <c r="H382" s="10">
        <f t="shared" si="92"/>
        <v>6508293.6600000001</v>
      </c>
    </row>
    <row r="383" spans="1:8" ht="31.5" x14ac:dyDescent="0.25">
      <c r="A383" s="16" t="s">
        <v>79</v>
      </c>
      <c r="B383" s="9">
        <v>2280</v>
      </c>
      <c r="C383" s="10">
        <v>4838784.3099999996</v>
      </c>
      <c r="D383" s="10">
        <v>4814656.4000000004</v>
      </c>
      <c r="E383" s="10">
        <v>2153678.94</v>
      </c>
      <c r="F383" s="10">
        <v>1693637.26</v>
      </c>
      <c r="G383" s="10">
        <f t="shared" si="91"/>
        <v>6992463.25</v>
      </c>
      <c r="H383" s="10">
        <f t="shared" si="92"/>
        <v>6508293.6600000001</v>
      </c>
    </row>
    <row r="384" spans="1:8" ht="31.5" x14ac:dyDescent="0.25">
      <c r="A384" s="16" t="s">
        <v>85</v>
      </c>
      <c r="B384" s="9">
        <v>2282</v>
      </c>
      <c r="C384" s="10">
        <v>4838784.3099999996</v>
      </c>
      <c r="D384" s="10">
        <v>4814656.4000000004</v>
      </c>
      <c r="E384" s="10">
        <v>2153678.94</v>
      </c>
      <c r="F384" s="10">
        <v>1693637.26</v>
      </c>
      <c r="G384" s="10">
        <f t="shared" si="91"/>
        <v>6992463.25</v>
      </c>
      <c r="H384" s="10">
        <f t="shared" si="92"/>
        <v>6508293.6600000001</v>
      </c>
    </row>
    <row r="385" spans="1:8" x14ac:dyDescent="0.25">
      <c r="A385" s="16" t="s">
        <v>49</v>
      </c>
      <c r="B385" s="9">
        <v>3000</v>
      </c>
      <c r="C385" s="10">
        <v>0</v>
      </c>
      <c r="D385" s="10">
        <v>0</v>
      </c>
      <c r="E385" s="10">
        <v>145124.43</v>
      </c>
      <c r="F385" s="10">
        <v>91496.54</v>
      </c>
      <c r="G385" s="10">
        <f t="shared" si="91"/>
        <v>145124.43</v>
      </c>
      <c r="H385" s="10">
        <f t="shared" si="92"/>
        <v>91496.54</v>
      </c>
    </row>
    <row r="386" spans="1:8" x14ac:dyDescent="0.25">
      <c r="A386" s="16" t="s">
        <v>50</v>
      </c>
      <c r="B386" s="9">
        <v>3100</v>
      </c>
      <c r="C386" s="10">
        <v>0</v>
      </c>
      <c r="D386" s="10">
        <v>0</v>
      </c>
      <c r="E386" s="10">
        <v>50.31</v>
      </c>
      <c r="F386" s="10">
        <v>33.31</v>
      </c>
      <c r="G386" s="10">
        <f t="shared" si="91"/>
        <v>50.31</v>
      </c>
      <c r="H386" s="10">
        <f t="shared" si="92"/>
        <v>33.31</v>
      </c>
    </row>
    <row r="387" spans="1:8" ht="31.5" x14ac:dyDescent="0.25">
      <c r="A387" s="16" t="s">
        <v>51</v>
      </c>
      <c r="B387" s="9">
        <v>3110</v>
      </c>
      <c r="C387" s="10">
        <v>0</v>
      </c>
      <c r="D387" s="10">
        <v>0</v>
      </c>
      <c r="E387" s="10">
        <v>50.31</v>
      </c>
      <c r="F387" s="10">
        <v>33.31</v>
      </c>
      <c r="G387" s="10">
        <f t="shared" si="91"/>
        <v>50.31</v>
      </c>
      <c r="H387" s="10">
        <f t="shared" si="92"/>
        <v>33.31</v>
      </c>
    </row>
    <row r="388" spans="1:8" x14ac:dyDescent="0.25">
      <c r="A388" s="16" t="s">
        <v>57</v>
      </c>
      <c r="B388" s="9">
        <v>3200</v>
      </c>
      <c r="C388" s="10">
        <v>0</v>
      </c>
      <c r="D388" s="10">
        <v>0</v>
      </c>
      <c r="E388" s="10">
        <v>145074.10999999999</v>
      </c>
      <c r="F388" s="10">
        <v>91463.23</v>
      </c>
      <c r="G388" s="10">
        <f t="shared" si="91"/>
        <v>145074.10999999999</v>
      </c>
      <c r="H388" s="10">
        <f t="shared" si="92"/>
        <v>91463.23</v>
      </c>
    </row>
    <row r="389" spans="1:8" ht="31.5" x14ac:dyDescent="0.25">
      <c r="A389" s="16" t="s">
        <v>58</v>
      </c>
      <c r="B389" s="9">
        <v>3210</v>
      </c>
      <c r="C389" s="10">
        <v>0</v>
      </c>
      <c r="D389" s="10">
        <v>0</v>
      </c>
      <c r="E389" s="10">
        <v>145074.10999999999</v>
      </c>
      <c r="F389" s="10">
        <v>91463.23</v>
      </c>
      <c r="G389" s="10">
        <f t="shared" si="91"/>
        <v>145074.10999999999</v>
      </c>
      <c r="H389" s="10">
        <f t="shared" si="92"/>
        <v>91463.23</v>
      </c>
    </row>
    <row r="390" spans="1:8" ht="40.5" customHeight="1" x14ac:dyDescent="0.25">
      <c r="A390" s="18">
        <v>2201460</v>
      </c>
      <c r="B390" s="19" t="s">
        <v>99</v>
      </c>
      <c r="C390" s="20">
        <v>0</v>
      </c>
      <c r="D390" s="20">
        <v>0</v>
      </c>
      <c r="E390" s="20">
        <v>0</v>
      </c>
      <c r="F390" s="20">
        <v>0</v>
      </c>
      <c r="G390" s="20">
        <v>0</v>
      </c>
      <c r="H390" s="21">
        <v>0</v>
      </c>
    </row>
    <row r="391" spans="1:8" x14ac:dyDescent="0.25">
      <c r="A391" s="16" t="s">
        <v>63</v>
      </c>
      <c r="B391" s="9"/>
      <c r="C391" s="10">
        <v>0</v>
      </c>
      <c r="D391" s="10">
        <v>0</v>
      </c>
      <c r="E391" s="10">
        <v>1950</v>
      </c>
      <c r="F391" s="10">
        <v>1950</v>
      </c>
      <c r="G391" s="10">
        <f t="shared" ref="G391" si="93">C391+E391</f>
        <v>1950</v>
      </c>
      <c r="H391" s="10">
        <f t="shared" ref="H391" si="94">D391+F391</f>
        <v>1950</v>
      </c>
    </row>
    <row r="392" spans="1:8" x14ac:dyDescent="0.25">
      <c r="A392" s="16" t="s">
        <v>60</v>
      </c>
      <c r="B392" s="9">
        <v>4100</v>
      </c>
      <c r="C392" s="10">
        <v>0</v>
      </c>
      <c r="D392" s="10">
        <v>0</v>
      </c>
      <c r="E392" s="10">
        <v>1950</v>
      </c>
      <c r="F392" s="10">
        <v>1950</v>
      </c>
      <c r="G392" s="10">
        <f t="shared" ref="G392:G394" si="95">C392+E392</f>
        <v>1950</v>
      </c>
      <c r="H392" s="10">
        <f t="shared" ref="H392:H394" si="96">D392+F392</f>
        <v>1950</v>
      </c>
    </row>
    <row r="393" spans="1:8" x14ac:dyDescent="0.25">
      <c r="A393" s="16" t="s">
        <v>61</v>
      </c>
      <c r="B393" s="9">
        <v>4110</v>
      </c>
      <c r="C393" s="10">
        <v>0</v>
      </c>
      <c r="D393" s="10">
        <v>0</v>
      </c>
      <c r="E393" s="10">
        <v>1950</v>
      </c>
      <c r="F393" s="10">
        <v>1950</v>
      </c>
      <c r="G393" s="10">
        <f t="shared" si="95"/>
        <v>1950</v>
      </c>
      <c r="H393" s="10">
        <f t="shared" si="96"/>
        <v>1950</v>
      </c>
    </row>
    <row r="394" spans="1:8" ht="35.1" customHeight="1" x14ac:dyDescent="0.25">
      <c r="A394" s="16" t="s">
        <v>62</v>
      </c>
      <c r="B394" s="9">
        <v>4113</v>
      </c>
      <c r="C394" s="10">
        <v>0</v>
      </c>
      <c r="D394" s="10">
        <v>0</v>
      </c>
      <c r="E394" s="10">
        <v>1950</v>
      </c>
      <c r="F394" s="10">
        <v>1950</v>
      </c>
      <c r="G394" s="10">
        <f t="shared" si="95"/>
        <v>1950</v>
      </c>
      <c r="H394" s="10">
        <f t="shared" si="96"/>
        <v>1950</v>
      </c>
    </row>
    <row r="395" spans="1:8" ht="33" customHeight="1" x14ac:dyDescent="0.25">
      <c r="A395" s="18">
        <v>2201470</v>
      </c>
      <c r="B395" s="19" t="s">
        <v>10</v>
      </c>
      <c r="C395" s="20">
        <v>0</v>
      </c>
      <c r="D395" s="20">
        <v>0</v>
      </c>
      <c r="E395" s="20">
        <v>0</v>
      </c>
      <c r="F395" s="20">
        <v>0</v>
      </c>
      <c r="G395" s="20">
        <v>0</v>
      </c>
      <c r="H395" s="21">
        <v>0</v>
      </c>
    </row>
    <row r="396" spans="1:8" x14ac:dyDescent="0.25">
      <c r="A396" s="16" t="s">
        <v>12</v>
      </c>
      <c r="B396" s="9"/>
      <c r="C396" s="10">
        <v>368789.4</v>
      </c>
      <c r="D396" s="10">
        <v>367706.55</v>
      </c>
      <c r="E396" s="10">
        <v>43198.91</v>
      </c>
      <c r="F396" s="10">
        <v>34841.67</v>
      </c>
      <c r="G396" s="10">
        <f t="shared" ref="G396" si="97">C396+E396</f>
        <v>411988.31000000006</v>
      </c>
      <c r="H396" s="10">
        <f t="shared" ref="H396" si="98">D396+F396</f>
        <v>402548.22</v>
      </c>
    </row>
    <row r="397" spans="1:8" x14ac:dyDescent="0.25">
      <c r="A397" s="16" t="s">
        <v>24</v>
      </c>
      <c r="B397" s="9">
        <v>2000</v>
      </c>
      <c r="C397" s="10">
        <v>362629</v>
      </c>
      <c r="D397" s="10">
        <v>361559.77</v>
      </c>
      <c r="E397" s="10">
        <v>40310.519999999997</v>
      </c>
      <c r="F397" s="10">
        <v>32163.18</v>
      </c>
      <c r="G397" s="10">
        <f t="shared" ref="G397:G420" si="99">C397+E397</f>
        <v>402939.52</v>
      </c>
      <c r="H397" s="10">
        <f t="shared" ref="H397:H420" si="100">D397+F397</f>
        <v>393722.95</v>
      </c>
    </row>
    <row r="398" spans="1:8" x14ac:dyDescent="0.25">
      <c r="A398" s="16" t="s">
        <v>25</v>
      </c>
      <c r="B398" s="9">
        <v>2100</v>
      </c>
      <c r="C398" s="10">
        <v>321564.64</v>
      </c>
      <c r="D398" s="10">
        <v>321355.25</v>
      </c>
      <c r="E398" s="10">
        <v>34942.089999999997</v>
      </c>
      <c r="F398" s="10">
        <v>28050.5</v>
      </c>
      <c r="G398" s="10">
        <f t="shared" si="99"/>
        <v>356506.73</v>
      </c>
      <c r="H398" s="10">
        <f t="shared" si="100"/>
        <v>349405.75</v>
      </c>
    </row>
    <row r="399" spans="1:8" x14ac:dyDescent="0.25">
      <c r="A399" s="16" t="s">
        <v>26</v>
      </c>
      <c r="B399" s="9">
        <v>2110</v>
      </c>
      <c r="C399" s="10">
        <v>263748.51</v>
      </c>
      <c r="D399" s="10">
        <v>263727.21999999997</v>
      </c>
      <c r="E399" s="10">
        <v>28633.360000000001</v>
      </c>
      <c r="F399" s="10">
        <v>23005.69</v>
      </c>
      <c r="G399" s="10">
        <f t="shared" si="99"/>
        <v>292381.87</v>
      </c>
      <c r="H399" s="10">
        <f t="shared" si="100"/>
        <v>286732.90999999997</v>
      </c>
    </row>
    <row r="400" spans="1:8" x14ac:dyDescent="0.25">
      <c r="A400" s="16" t="s">
        <v>67</v>
      </c>
      <c r="B400" s="9">
        <v>2111</v>
      </c>
      <c r="C400" s="10">
        <v>263748.51</v>
      </c>
      <c r="D400" s="10">
        <v>263727.21999999997</v>
      </c>
      <c r="E400" s="10">
        <v>28633.360000000001</v>
      </c>
      <c r="F400" s="10">
        <v>23005.69</v>
      </c>
      <c r="G400" s="10">
        <f t="shared" si="99"/>
        <v>292381.87</v>
      </c>
      <c r="H400" s="10">
        <f t="shared" si="100"/>
        <v>286732.90999999997</v>
      </c>
    </row>
    <row r="401" spans="1:8" x14ac:dyDescent="0.25">
      <c r="A401" s="16" t="s">
        <v>29</v>
      </c>
      <c r="B401" s="9">
        <v>2120</v>
      </c>
      <c r="C401" s="10">
        <v>57816.14</v>
      </c>
      <c r="D401" s="10">
        <v>57628.03</v>
      </c>
      <c r="E401" s="10">
        <v>6308.73</v>
      </c>
      <c r="F401" s="10">
        <v>5044.82</v>
      </c>
      <c r="G401" s="10">
        <f t="shared" si="99"/>
        <v>64124.869999999995</v>
      </c>
      <c r="H401" s="10">
        <f t="shared" si="100"/>
        <v>62672.85</v>
      </c>
    </row>
    <row r="402" spans="1:8" x14ac:dyDescent="0.25">
      <c r="A402" s="16" t="s">
        <v>30</v>
      </c>
      <c r="B402" s="9">
        <v>2200</v>
      </c>
      <c r="C402" s="10">
        <v>41064.36</v>
      </c>
      <c r="D402" s="10">
        <v>40204.519999999997</v>
      </c>
      <c r="E402" s="10">
        <v>5299.43</v>
      </c>
      <c r="F402" s="10">
        <v>4061.03</v>
      </c>
      <c r="G402" s="10">
        <f t="shared" si="99"/>
        <v>46363.79</v>
      </c>
      <c r="H402" s="10">
        <f t="shared" si="100"/>
        <v>44265.549999999996</v>
      </c>
    </row>
    <row r="403" spans="1:8" x14ac:dyDescent="0.25">
      <c r="A403" s="16" t="s">
        <v>31</v>
      </c>
      <c r="B403" s="9">
        <v>2210</v>
      </c>
      <c r="C403" s="10">
        <v>3660</v>
      </c>
      <c r="D403" s="10">
        <v>3658.89</v>
      </c>
      <c r="E403" s="10">
        <v>668.63</v>
      </c>
      <c r="F403" s="10">
        <v>193.76</v>
      </c>
      <c r="G403" s="10">
        <f t="shared" si="99"/>
        <v>4328.63</v>
      </c>
      <c r="H403" s="10">
        <f t="shared" si="100"/>
        <v>3852.6499999999996</v>
      </c>
    </row>
    <row r="404" spans="1:8" x14ac:dyDescent="0.25">
      <c r="A404" s="16" t="s">
        <v>33</v>
      </c>
      <c r="B404" s="9">
        <v>2240</v>
      </c>
      <c r="C404" s="10">
        <v>31129.48</v>
      </c>
      <c r="D404" s="10">
        <v>30931.87</v>
      </c>
      <c r="E404" s="10">
        <v>4351.6899999999996</v>
      </c>
      <c r="F404" s="10">
        <v>3728.18</v>
      </c>
      <c r="G404" s="10">
        <f t="shared" si="99"/>
        <v>35481.17</v>
      </c>
      <c r="H404" s="10">
        <f t="shared" si="100"/>
        <v>34660.049999999996</v>
      </c>
    </row>
    <row r="405" spans="1:8" x14ac:dyDescent="0.25">
      <c r="A405" s="16" t="s">
        <v>34</v>
      </c>
      <c r="B405" s="9">
        <v>2250</v>
      </c>
      <c r="C405" s="10">
        <v>1611.21</v>
      </c>
      <c r="D405" s="10">
        <v>1522.53</v>
      </c>
      <c r="E405" s="10">
        <v>82.55</v>
      </c>
      <c r="F405" s="10">
        <v>16.87</v>
      </c>
      <c r="G405" s="10">
        <f t="shared" si="99"/>
        <v>1693.76</v>
      </c>
      <c r="H405" s="10">
        <f t="shared" si="100"/>
        <v>1539.3999999999999</v>
      </c>
    </row>
    <row r="406" spans="1:8" x14ac:dyDescent="0.25">
      <c r="A406" s="16" t="s">
        <v>35</v>
      </c>
      <c r="B406" s="9">
        <v>2270</v>
      </c>
      <c r="C406" s="10">
        <v>4663.68</v>
      </c>
      <c r="D406" s="10">
        <v>4091.23</v>
      </c>
      <c r="E406" s="10">
        <v>176.56</v>
      </c>
      <c r="F406" s="10">
        <v>114.44</v>
      </c>
      <c r="G406" s="10">
        <f t="shared" si="99"/>
        <v>4840.2400000000007</v>
      </c>
      <c r="H406" s="10">
        <f t="shared" si="100"/>
        <v>4205.67</v>
      </c>
    </row>
    <row r="407" spans="1:8" x14ac:dyDescent="0.25">
      <c r="A407" s="16" t="s">
        <v>36</v>
      </c>
      <c r="B407" s="9">
        <v>2271</v>
      </c>
      <c r="C407" s="10">
        <v>1097.0999999999999</v>
      </c>
      <c r="D407" s="10">
        <v>898.22</v>
      </c>
      <c r="E407" s="10">
        <v>27.2</v>
      </c>
      <c r="F407" s="10">
        <v>10.220000000000001</v>
      </c>
      <c r="G407" s="10">
        <f t="shared" si="99"/>
        <v>1124.3</v>
      </c>
      <c r="H407" s="10">
        <f t="shared" si="100"/>
        <v>908.44</v>
      </c>
    </row>
    <row r="408" spans="1:8" x14ac:dyDescent="0.25">
      <c r="A408" s="16" t="s">
        <v>37</v>
      </c>
      <c r="B408" s="9">
        <v>2272</v>
      </c>
      <c r="C408" s="10">
        <v>118.6</v>
      </c>
      <c r="D408" s="10">
        <v>107.77</v>
      </c>
      <c r="E408" s="10">
        <v>9</v>
      </c>
      <c r="F408" s="10">
        <v>2.63</v>
      </c>
      <c r="G408" s="10">
        <f t="shared" si="99"/>
        <v>127.6</v>
      </c>
      <c r="H408" s="10">
        <f t="shared" si="100"/>
        <v>110.39999999999999</v>
      </c>
    </row>
    <row r="409" spans="1:8" x14ac:dyDescent="0.25">
      <c r="A409" s="16" t="s">
        <v>38</v>
      </c>
      <c r="B409" s="9">
        <v>2273</v>
      </c>
      <c r="C409" s="10">
        <v>2940.88</v>
      </c>
      <c r="D409" s="10">
        <v>2742.65</v>
      </c>
      <c r="E409" s="10">
        <v>74.56</v>
      </c>
      <c r="F409" s="10">
        <v>68.400000000000006</v>
      </c>
      <c r="G409" s="10">
        <f t="shared" si="99"/>
        <v>3015.44</v>
      </c>
      <c r="H409" s="10">
        <f t="shared" si="100"/>
        <v>2811.05</v>
      </c>
    </row>
    <row r="410" spans="1:8" x14ac:dyDescent="0.25">
      <c r="A410" s="16" t="s">
        <v>39</v>
      </c>
      <c r="B410" s="9">
        <v>2274</v>
      </c>
      <c r="C410" s="10">
        <v>427.7</v>
      </c>
      <c r="D410" s="10">
        <v>270.57</v>
      </c>
      <c r="E410" s="10">
        <v>59.4</v>
      </c>
      <c r="F410" s="10">
        <v>31.74</v>
      </c>
      <c r="G410" s="10">
        <f t="shared" si="99"/>
        <v>487.09999999999997</v>
      </c>
      <c r="H410" s="10">
        <f t="shared" si="100"/>
        <v>302.31</v>
      </c>
    </row>
    <row r="411" spans="1:8" x14ac:dyDescent="0.25">
      <c r="A411" s="16" t="s">
        <v>40</v>
      </c>
      <c r="B411" s="9">
        <v>2275</v>
      </c>
      <c r="C411" s="10">
        <v>79.400000000000006</v>
      </c>
      <c r="D411" s="10">
        <v>72.02</v>
      </c>
      <c r="E411" s="10">
        <v>6.4</v>
      </c>
      <c r="F411" s="10">
        <v>1.46</v>
      </c>
      <c r="G411" s="10">
        <f t="shared" si="99"/>
        <v>85.800000000000011</v>
      </c>
      <c r="H411" s="10">
        <f t="shared" si="100"/>
        <v>73.47999999999999</v>
      </c>
    </row>
    <row r="412" spans="1:8" ht="31.5" x14ac:dyDescent="0.25">
      <c r="A412" s="16" t="s">
        <v>79</v>
      </c>
      <c r="B412" s="9">
        <v>2280</v>
      </c>
      <c r="C412" s="10">
        <v>0</v>
      </c>
      <c r="D412" s="10">
        <v>0</v>
      </c>
      <c r="E412" s="10">
        <v>20</v>
      </c>
      <c r="F412" s="10">
        <v>7.78</v>
      </c>
      <c r="G412" s="10">
        <f t="shared" si="99"/>
        <v>20</v>
      </c>
      <c r="H412" s="10">
        <f t="shared" si="100"/>
        <v>7.78</v>
      </c>
    </row>
    <row r="413" spans="1:8" ht="31.5" x14ac:dyDescent="0.25">
      <c r="A413" s="16" t="s">
        <v>85</v>
      </c>
      <c r="B413" s="9">
        <v>2282</v>
      </c>
      <c r="C413" s="10">
        <v>0</v>
      </c>
      <c r="D413" s="10">
        <v>0</v>
      </c>
      <c r="E413" s="10">
        <v>20</v>
      </c>
      <c r="F413" s="10">
        <v>7.78</v>
      </c>
      <c r="G413" s="10">
        <f t="shared" si="99"/>
        <v>20</v>
      </c>
      <c r="H413" s="10">
        <f t="shared" si="100"/>
        <v>7.78</v>
      </c>
    </row>
    <row r="414" spans="1:8" x14ac:dyDescent="0.25">
      <c r="A414" s="16" t="s">
        <v>48</v>
      </c>
      <c r="B414" s="9">
        <v>2800</v>
      </c>
      <c r="C414" s="10">
        <v>0</v>
      </c>
      <c r="D414" s="10">
        <v>0</v>
      </c>
      <c r="E414" s="10">
        <v>69.010000000000005</v>
      </c>
      <c r="F414" s="10">
        <v>51.65</v>
      </c>
      <c r="G414" s="10">
        <f t="shared" si="99"/>
        <v>69.010000000000005</v>
      </c>
      <c r="H414" s="10">
        <f t="shared" si="100"/>
        <v>51.65</v>
      </c>
    </row>
    <row r="415" spans="1:8" x14ac:dyDescent="0.25">
      <c r="A415" s="16" t="s">
        <v>66</v>
      </c>
      <c r="B415" s="9">
        <v>3000</v>
      </c>
      <c r="C415" s="10">
        <v>6160.4</v>
      </c>
      <c r="D415" s="10">
        <v>6146.78</v>
      </c>
      <c r="E415" s="10">
        <v>2888.39</v>
      </c>
      <c r="F415" s="10">
        <v>2678.48</v>
      </c>
      <c r="G415" s="10">
        <f t="shared" si="99"/>
        <v>9048.7899999999991</v>
      </c>
      <c r="H415" s="10">
        <f t="shared" si="100"/>
        <v>8825.26</v>
      </c>
    </row>
    <row r="416" spans="1:8" x14ac:dyDescent="0.25">
      <c r="A416" s="16" t="s">
        <v>50</v>
      </c>
      <c r="B416" s="9">
        <v>3100</v>
      </c>
      <c r="C416" s="10">
        <v>6160.4</v>
      </c>
      <c r="D416" s="10">
        <v>6146.78</v>
      </c>
      <c r="E416" s="10">
        <v>2888.39</v>
      </c>
      <c r="F416" s="10">
        <v>2678.48</v>
      </c>
      <c r="G416" s="10">
        <f t="shared" si="99"/>
        <v>9048.7899999999991</v>
      </c>
      <c r="H416" s="10">
        <f t="shared" si="100"/>
        <v>8825.26</v>
      </c>
    </row>
    <row r="417" spans="1:8" ht="31.5" x14ac:dyDescent="0.25">
      <c r="A417" s="16" t="s">
        <v>51</v>
      </c>
      <c r="B417" s="9">
        <v>3110</v>
      </c>
      <c r="C417" s="10">
        <v>4415.2</v>
      </c>
      <c r="D417" s="10">
        <v>4411.87</v>
      </c>
      <c r="E417" s="10">
        <v>995.93</v>
      </c>
      <c r="F417" s="10">
        <v>882.1</v>
      </c>
      <c r="G417" s="10">
        <f t="shared" si="99"/>
        <v>5411.13</v>
      </c>
      <c r="H417" s="10">
        <f t="shared" si="100"/>
        <v>5293.97</v>
      </c>
    </row>
    <row r="418" spans="1:8" x14ac:dyDescent="0.25">
      <c r="A418" s="16" t="s">
        <v>52</v>
      </c>
      <c r="B418" s="9">
        <v>3130</v>
      </c>
      <c r="C418" s="10">
        <v>1745.2</v>
      </c>
      <c r="D418" s="10">
        <v>1734.91</v>
      </c>
      <c r="E418" s="10">
        <v>413.56</v>
      </c>
      <c r="F418" s="10">
        <v>317.49</v>
      </c>
      <c r="G418" s="10">
        <f t="shared" si="99"/>
        <v>2158.7600000000002</v>
      </c>
      <c r="H418" s="10">
        <f t="shared" si="100"/>
        <v>2052.4</v>
      </c>
    </row>
    <row r="419" spans="1:8" x14ac:dyDescent="0.25">
      <c r="A419" s="16" t="s">
        <v>65</v>
      </c>
      <c r="B419" s="9">
        <v>3132</v>
      </c>
      <c r="C419" s="10">
        <v>1745.2</v>
      </c>
      <c r="D419" s="10">
        <v>1734.91</v>
      </c>
      <c r="E419" s="10">
        <v>413.56</v>
      </c>
      <c r="F419" s="10">
        <v>317.49</v>
      </c>
      <c r="G419" s="10">
        <f t="shared" si="99"/>
        <v>2158.7600000000002</v>
      </c>
      <c r="H419" s="10">
        <f t="shared" si="100"/>
        <v>2052.4</v>
      </c>
    </row>
    <row r="420" spans="1:8" ht="16.5" customHeight="1" x14ac:dyDescent="0.25">
      <c r="A420" s="16" t="s">
        <v>56</v>
      </c>
      <c r="B420" s="9">
        <v>3160</v>
      </c>
      <c r="C420" s="10">
        <v>0</v>
      </c>
      <c r="D420" s="10">
        <v>0</v>
      </c>
      <c r="E420" s="10">
        <v>1478.9</v>
      </c>
      <c r="F420" s="10">
        <v>1478.9</v>
      </c>
      <c r="G420" s="10">
        <f t="shared" si="99"/>
        <v>1478.9</v>
      </c>
      <c r="H420" s="10">
        <f t="shared" si="100"/>
        <v>1478.9</v>
      </c>
    </row>
    <row r="421" spans="1:8" ht="66.75" customHeight="1" x14ac:dyDescent="0.25">
      <c r="A421" s="18">
        <v>2201560</v>
      </c>
      <c r="B421" s="19" t="s">
        <v>105</v>
      </c>
      <c r="C421" s="20">
        <v>0</v>
      </c>
      <c r="D421" s="20">
        <v>0</v>
      </c>
      <c r="E421" s="20">
        <v>0</v>
      </c>
      <c r="F421" s="20">
        <v>0</v>
      </c>
      <c r="G421" s="20">
        <v>0</v>
      </c>
      <c r="H421" s="21">
        <v>0</v>
      </c>
    </row>
    <row r="422" spans="1:8" x14ac:dyDescent="0.25">
      <c r="A422" s="16" t="s">
        <v>63</v>
      </c>
      <c r="B422" s="9"/>
      <c r="C422" s="10">
        <v>0</v>
      </c>
      <c r="D422" s="10">
        <v>0</v>
      </c>
      <c r="E422" s="10">
        <v>646460.34</v>
      </c>
      <c r="F422" s="10">
        <v>605538.4</v>
      </c>
      <c r="G422" s="10">
        <f t="shared" ref="G422" si="101">C422+E422</f>
        <v>646460.34</v>
      </c>
      <c r="H422" s="10">
        <f t="shared" ref="H422" si="102">D422+F422</f>
        <v>605538.4</v>
      </c>
    </row>
    <row r="423" spans="1:8" x14ac:dyDescent="0.25">
      <c r="A423" s="16" t="s">
        <v>66</v>
      </c>
      <c r="B423" s="9">
        <v>3000</v>
      </c>
      <c r="C423" s="10">
        <v>0</v>
      </c>
      <c r="D423" s="10">
        <v>0</v>
      </c>
      <c r="E423" s="10">
        <v>646460.34</v>
      </c>
      <c r="F423" s="10">
        <v>605538.4</v>
      </c>
      <c r="G423" s="10">
        <f t="shared" ref="G423:G425" si="103">C423+E423</f>
        <v>646460.34</v>
      </c>
      <c r="H423" s="10">
        <f t="shared" ref="H423:H425" si="104">D423+F423</f>
        <v>605538.4</v>
      </c>
    </row>
    <row r="424" spans="1:8" x14ac:dyDescent="0.25">
      <c r="A424" s="16" t="s">
        <v>50</v>
      </c>
      <c r="B424" s="9">
        <v>3100</v>
      </c>
      <c r="C424" s="10">
        <v>0</v>
      </c>
      <c r="D424" s="10">
        <v>0</v>
      </c>
      <c r="E424" s="10">
        <v>646460.34</v>
      </c>
      <c r="F424" s="10">
        <v>605538.4</v>
      </c>
      <c r="G424" s="10">
        <f t="shared" si="103"/>
        <v>646460.34</v>
      </c>
      <c r="H424" s="10">
        <f t="shared" si="104"/>
        <v>605538.4</v>
      </c>
    </row>
    <row r="425" spans="1:8" ht="31.5" x14ac:dyDescent="0.25">
      <c r="A425" s="16" t="s">
        <v>51</v>
      </c>
      <c r="B425" s="9">
        <v>3110</v>
      </c>
      <c r="C425" s="10">
        <v>0</v>
      </c>
      <c r="D425" s="10">
        <v>0</v>
      </c>
      <c r="E425" s="10">
        <v>646460.34</v>
      </c>
      <c r="F425" s="10">
        <v>605538.4</v>
      </c>
      <c r="G425" s="10">
        <f t="shared" si="103"/>
        <v>646460.34</v>
      </c>
      <c r="H425" s="10">
        <f t="shared" si="104"/>
        <v>605538.4</v>
      </c>
    </row>
    <row r="426" spans="1:8" ht="51.75" customHeight="1" x14ac:dyDescent="0.25">
      <c r="A426" s="18">
        <v>2201580</v>
      </c>
      <c r="B426" s="19" t="s">
        <v>106</v>
      </c>
      <c r="C426" s="20">
        <v>0</v>
      </c>
      <c r="D426" s="20">
        <v>0</v>
      </c>
      <c r="E426" s="20">
        <v>0</v>
      </c>
      <c r="F426" s="20">
        <v>0</v>
      </c>
      <c r="G426" s="20">
        <v>0</v>
      </c>
      <c r="H426" s="21">
        <v>0</v>
      </c>
    </row>
    <row r="427" spans="1:8" x14ac:dyDescent="0.25">
      <c r="A427" s="16" t="s">
        <v>63</v>
      </c>
      <c r="B427" s="9"/>
      <c r="C427" s="10">
        <v>0</v>
      </c>
      <c r="D427" s="10">
        <v>0</v>
      </c>
      <c r="E427" s="10">
        <v>390110</v>
      </c>
      <c r="F427" s="10">
        <v>0</v>
      </c>
      <c r="G427" s="10">
        <f t="shared" ref="G427" si="105">C427+E427</f>
        <v>390110</v>
      </c>
      <c r="H427" s="10">
        <f t="shared" ref="H427" si="106">D427+F427</f>
        <v>0</v>
      </c>
    </row>
    <row r="428" spans="1:8" x14ac:dyDescent="0.25">
      <c r="A428" s="16" t="s">
        <v>66</v>
      </c>
      <c r="B428" s="9">
        <v>3000</v>
      </c>
      <c r="C428" s="10">
        <v>0</v>
      </c>
      <c r="D428" s="10">
        <v>0</v>
      </c>
      <c r="E428" s="10">
        <v>390110</v>
      </c>
      <c r="F428" s="10">
        <v>0</v>
      </c>
      <c r="G428" s="10">
        <f t="shared" ref="G428:G430" si="107">C428+E428</f>
        <v>390110</v>
      </c>
      <c r="H428" s="10">
        <f t="shared" ref="H428:H430" si="108">D428+F428</f>
        <v>0</v>
      </c>
    </row>
    <row r="429" spans="1:8" x14ac:dyDescent="0.25">
      <c r="A429" s="16" t="s">
        <v>50</v>
      </c>
      <c r="B429" s="9">
        <v>3100</v>
      </c>
      <c r="C429" s="10">
        <v>0</v>
      </c>
      <c r="D429" s="10">
        <v>0</v>
      </c>
      <c r="E429" s="10">
        <v>390110</v>
      </c>
      <c r="F429" s="10">
        <v>0</v>
      </c>
      <c r="G429" s="10">
        <f t="shared" si="107"/>
        <v>390110</v>
      </c>
      <c r="H429" s="10">
        <f t="shared" si="108"/>
        <v>0</v>
      </c>
    </row>
    <row r="430" spans="1:8" ht="31.5" x14ac:dyDescent="0.25">
      <c r="A430" s="16" t="s">
        <v>51</v>
      </c>
      <c r="B430" s="9">
        <v>3110</v>
      </c>
      <c r="C430" s="10">
        <v>0</v>
      </c>
      <c r="D430" s="10">
        <v>0</v>
      </c>
      <c r="E430" s="10">
        <v>390110</v>
      </c>
      <c r="F430" s="10">
        <v>0</v>
      </c>
      <c r="G430" s="10">
        <f t="shared" si="107"/>
        <v>390110</v>
      </c>
      <c r="H430" s="10">
        <f t="shared" si="108"/>
        <v>0</v>
      </c>
    </row>
    <row r="431" spans="1:8" ht="27.75" customHeight="1" x14ac:dyDescent="0.25">
      <c r="A431" s="18">
        <v>2201610</v>
      </c>
      <c r="B431" s="19" t="s">
        <v>76</v>
      </c>
      <c r="C431" s="20">
        <v>0</v>
      </c>
      <c r="D431" s="20">
        <v>0</v>
      </c>
      <c r="E431" s="20">
        <v>0</v>
      </c>
      <c r="F431" s="20">
        <v>0</v>
      </c>
      <c r="G431" s="20">
        <v>0</v>
      </c>
      <c r="H431" s="21">
        <v>0</v>
      </c>
    </row>
    <row r="432" spans="1:8" x14ac:dyDescent="0.25">
      <c r="A432" s="16" t="s">
        <v>63</v>
      </c>
      <c r="B432" s="9"/>
      <c r="C432" s="10">
        <v>0</v>
      </c>
      <c r="D432" s="10">
        <v>0</v>
      </c>
      <c r="E432" s="10">
        <f>73186.71+2832279.89</f>
        <v>2905466.6</v>
      </c>
      <c r="F432" s="10">
        <f>2972.95+274378.42</f>
        <v>277351.37</v>
      </c>
      <c r="G432" s="10">
        <f t="shared" ref="G432" si="109">C432+E432</f>
        <v>2905466.6</v>
      </c>
      <c r="H432" s="10">
        <f t="shared" ref="H432" si="110">D432+F432</f>
        <v>277351.37</v>
      </c>
    </row>
    <row r="433" spans="1:8" x14ac:dyDescent="0.25">
      <c r="A433" s="16" t="s">
        <v>66</v>
      </c>
      <c r="B433" s="9">
        <v>3000</v>
      </c>
      <c r="C433" s="10">
        <v>0</v>
      </c>
      <c r="D433" s="10">
        <v>0</v>
      </c>
      <c r="E433" s="10">
        <f>73186.71+2832279.89</f>
        <v>2905466.6</v>
      </c>
      <c r="F433" s="10">
        <f>2972.95+274378.42</f>
        <v>277351.37</v>
      </c>
      <c r="G433" s="10">
        <f t="shared" ref="G433:G439" si="111">C433+E433</f>
        <v>2905466.6</v>
      </c>
      <c r="H433" s="10">
        <f t="shared" ref="H433:H439" si="112">D433+F433</f>
        <v>277351.37</v>
      </c>
    </row>
    <row r="434" spans="1:8" x14ac:dyDescent="0.25">
      <c r="A434" s="16" t="s">
        <v>50</v>
      </c>
      <c r="B434" s="9">
        <v>3100</v>
      </c>
      <c r="C434" s="10">
        <v>0</v>
      </c>
      <c r="D434" s="10">
        <v>0</v>
      </c>
      <c r="E434" s="10">
        <f>73186.71+2832279.89</f>
        <v>2905466.6</v>
      </c>
      <c r="F434" s="10">
        <f>2972.95+274378.42</f>
        <v>277351.37</v>
      </c>
      <c r="G434" s="10">
        <f t="shared" si="111"/>
        <v>2905466.6</v>
      </c>
      <c r="H434" s="10">
        <f t="shared" si="112"/>
        <v>277351.37</v>
      </c>
    </row>
    <row r="435" spans="1:8" x14ac:dyDescent="0.25">
      <c r="A435" s="16" t="s">
        <v>52</v>
      </c>
      <c r="B435" s="9">
        <v>3130</v>
      </c>
      <c r="C435" s="10">
        <v>0</v>
      </c>
      <c r="D435" s="10">
        <v>0</v>
      </c>
      <c r="E435" s="10">
        <f>73186.71+2767783.79</f>
        <v>2840970.5</v>
      </c>
      <c r="F435" s="10">
        <f>2972.95+271983.42</f>
        <v>274956.37</v>
      </c>
      <c r="G435" s="10">
        <f t="shared" si="111"/>
        <v>2840970.5</v>
      </c>
      <c r="H435" s="10">
        <f t="shared" si="112"/>
        <v>274956.37</v>
      </c>
    </row>
    <row r="436" spans="1:8" x14ac:dyDescent="0.25">
      <c r="A436" s="16" t="s">
        <v>53</v>
      </c>
      <c r="B436" s="9">
        <v>3131</v>
      </c>
      <c r="C436" s="10">
        <v>0</v>
      </c>
      <c r="D436" s="10">
        <v>0</v>
      </c>
      <c r="E436" s="10">
        <f>33086.7+612405.49</f>
        <v>645492.18999999994</v>
      </c>
      <c r="F436" s="10">
        <f>1177.04+69563.57</f>
        <v>70740.61</v>
      </c>
      <c r="G436" s="10">
        <f t="shared" si="111"/>
        <v>645492.18999999994</v>
      </c>
      <c r="H436" s="10">
        <f t="shared" si="112"/>
        <v>70740.61</v>
      </c>
    </row>
    <row r="437" spans="1:8" x14ac:dyDescent="0.25">
      <c r="A437" s="16" t="s">
        <v>65</v>
      </c>
      <c r="B437" s="9">
        <v>3132</v>
      </c>
      <c r="C437" s="10">
        <v>0</v>
      </c>
      <c r="D437" s="10">
        <v>0</v>
      </c>
      <c r="E437" s="10">
        <f>40100.01+2155378.1</f>
        <v>2195478.11</v>
      </c>
      <c r="F437" s="10">
        <f>1795.91+202419.85</f>
        <v>204215.76</v>
      </c>
      <c r="G437" s="10">
        <f t="shared" si="111"/>
        <v>2195478.11</v>
      </c>
      <c r="H437" s="10">
        <f t="shared" si="112"/>
        <v>204215.76</v>
      </c>
    </row>
    <row r="438" spans="1:8" x14ac:dyDescent="0.25">
      <c r="A438" s="16" t="s">
        <v>54</v>
      </c>
      <c r="B438" s="9">
        <v>3140</v>
      </c>
      <c r="C438" s="10"/>
      <c r="D438" s="10"/>
      <c r="E438" s="10">
        <v>64496.1</v>
      </c>
      <c r="F438" s="10">
        <v>2395</v>
      </c>
      <c r="G438" s="10">
        <f t="shared" si="111"/>
        <v>64496.1</v>
      </c>
      <c r="H438" s="10">
        <f t="shared" si="112"/>
        <v>2395</v>
      </c>
    </row>
    <row r="439" spans="1:8" x14ac:dyDescent="0.25">
      <c r="A439" s="12" t="s">
        <v>119</v>
      </c>
      <c r="B439" s="13" t="s">
        <v>120</v>
      </c>
      <c r="C439" s="10"/>
      <c r="D439" s="10"/>
      <c r="E439" s="10">
        <v>64496.1</v>
      </c>
      <c r="F439" s="10">
        <v>2395</v>
      </c>
      <c r="G439" s="10">
        <f t="shared" si="111"/>
        <v>64496.1</v>
      </c>
      <c r="H439" s="10">
        <f t="shared" si="112"/>
        <v>2395</v>
      </c>
    </row>
    <row r="440" spans="1:8" x14ac:dyDescent="0.25">
      <c r="A440" s="18">
        <v>2201620</v>
      </c>
      <c r="B440" s="19" t="s">
        <v>71</v>
      </c>
      <c r="C440" s="20">
        <v>0</v>
      </c>
      <c r="D440" s="20">
        <v>0</v>
      </c>
      <c r="E440" s="20">
        <v>0</v>
      </c>
      <c r="F440" s="20">
        <v>0</v>
      </c>
      <c r="G440" s="20">
        <v>0</v>
      </c>
      <c r="H440" s="21">
        <v>0</v>
      </c>
    </row>
    <row r="441" spans="1:8" x14ac:dyDescent="0.25">
      <c r="A441" s="16" t="s">
        <v>63</v>
      </c>
      <c r="B441" s="9"/>
      <c r="C441" s="10">
        <v>0</v>
      </c>
      <c r="D441" s="10">
        <v>0</v>
      </c>
      <c r="E441" s="10">
        <v>1109184</v>
      </c>
      <c r="F441" s="10">
        <v>0</v>
      </c>
      <c r="G441" s="10">
        <f t="shared" ref="G441" si="113">C441+E441</f>
        <v>1109184</v>
      </c>
      <c r="H441" s="10">
        <f t="shared" ref="H441" si="114">D441+F441</f>
        <v>0</v>
      </c>
    </row>
    <row r="442" spans="1:8" x14ac:dyDescent="0.25">
      <c r="A442" s="16" t="s">
        <v>66</v>
      </c>
      <c r="B442" s="9">
        <v>3000</v>
      </c>
      <c r="C442" s="10">
        <v>0</v>
      </c>
      <c r="D442" s="10">
        <v>0</v>
      </c>
      <c r="E442" s="10">
        <v>1109184</v>
      </c>
      <c r="F442" s="10">
        <v>0</v>
      </c>
      <c r="G442" s="10">
        <f t="shared" ref="G442:G450" si="115">C442+E442</f>
        <v>1109184</v>
      </c>
      <c r="H442" s="10">
        <f t="shared" ref="H442:H450" si="116">D442+F442</f>
        <v>0</v>
      </c>
    </row>
    <row r="443" spans="1:8" x14ac:dyDescent="0.25">
      <c r="A443" s="16" t="s">
        <v>50</v>
      </c>
      <c r="B443" s="9">
        <v>3100</v>
      </c>
      <c r="C443" s="10">
        <v>0</v>
      </c>
      <c r="D443" s="10">
        <v>0</v>
      </c>
      <c r="E443" s="10">
        <v>1109184</v>
      </c>
      <c r="F443" s="10">
        <v>0</v>
      </c>
      <c r="G443" s="10">
        <f t="shared" si="115"/>
        <v>1109184</v>
      </c>
      <c r="H443" s="10">
        <f t="shared" si="116"/>
        <v>0</v>
      </c>
    </row>
    <row r="444" spans="1:8" ht="31.5" x14ac:dyDescent="0.25">
      <c r="A444" s="16" t="s">
        <v>51</v>
      </c>
      <c r="B444" s="9">
        <v>3110</v>
      </c>
      <c r="C444" s="10">
        <v>0</v>
      </c>
      <c r="D444" s="10">
        <v>0</v>
      </c>
      <c r="E444" s="10">
        <v>113900</v>
      </c>
      <c r="F444" s="10">
        <v>0</v>
      </c>
      <c r="G444" s="10">
        <f t="shared" si="115"/>
        <v>113900</v>
      </c>
      <c r="H444" s="10">
        <f t="shared" si="116"/>
        <v>0</v>
      </c>
    </row>
    <row r="445" spans="1:8" x14ac:dyDescent="0.25">
      <c r="A445" s="16" t="s">
        <v>91</v>
      </c>
      <c r="B445" s="9">
        <v>3120</v>
      </c>
      <c r="C445" s="10">
        <v>0</v>
      </c>
      <c r="D445" s="10">
        <v>0</v>
      </c>
      <c r="E445" s="10">
        <v>74740.100000000006</v>
      </c>
      <c r="F445" s="10">
        <v>0</v>
      </c>
      <c r="G445" s="10">
        <f t="shared" si="115"/>
        <v>74740.100000000006</v>
      </c>
      <c r="H445" s="10">
        <f t="shared" si="116"/>
        <v>0</v>
      </c>
    </row>
    <row r="446" spans="1:8" x14ac:dyDescent="0.25">
      <c r="A446" s="16" t="s">
        <v>92</v>
      </c>
      <c r="B446" s="9">
        <v>3122</v>
      </c>
      <c r="C446" s="10">
        <v>0</v>
      </c>
      <c r="D446" s="10">
        <v>0</v>
      </c>
      <c r="E446" s="10">
        <v>74740.100000000006</v>
      </c>
      <c r="F446" s="10">
        <v>0</v>
      </c>
      <c r="G446" s="10">
        <f t="shared" si="115"/>
        <v>74740.100000000006</v>
      </c>
      <c r="H446" s="10">
        <f t="shared" si="116"/>
        <v>0</v>
      </c>
    </row>
    <row r="447" spans="1:8" x14ac:dyDescent="0.25">
      <c r="A447" s="16" t="s">
        <v>52</v>
      </c>
      <c r="B447" s="9">
        <v>3130</v>
      </c>
      <c r="C447" s="10">
        <v>0</v>
      </c>
      <c r="D447" s="10">
        <v>0</v>
      </c>
      <c r="E447" s="10">
        <v>365510.3</v>
      </c>
      <c r="F447" s="10">
        <v>0</v>
      </c>
      <c r="G447" s="10">
        <f t="shared" si="115"/>
        <v>365510.3</v>
      </c>
      <c r="H447" s="10">
        <f t="shared" si="116"/>
        <v>0</v>
      </c>
    </row>
    <row r="448" spans="1:8" x14ac:dyDescent="0.25">
      <c r="A448" s="16" t="s">
        <v>65</v>
      </c>
      <c r="B448" s="9">
        <v>3132</v>
      </c>
      <c r="C448" s="10">
        <v>0</v>
      </c>
      <c r="D448" s="10">
        <v>0</v>
      </c>
      <c r="E448" s="10">
        <v>365510.3</v>
      </c>
      <c r="F448" s="10">
        <v>0</v>
      </c>
      <c r="G448" s="10">
        <f t="shared" si="115"/>
        <v>365510.3</v>
      </c>
      <c r="H448" s="10">
        <f t="shared" si="116"/>
        <v>0</v>
      </c>
    </row>
    <row r="449" spans="1:8" x14ac:dyDescent="0.25">
      <c r="A449" s="16" t="s">
        <v>54</v>
      </c>
      <c r="B449" s="9">
        <v>3140</v>
      </c>
      <c r="C449" s="10">
        <v>0</v>
      </c>
      <c r="D449" s="10">
        <v>0</v>
      </c>
      <c r="E449" s="10">
        <v>555033.59999999998</v>
      </c>
      <c r="F449" s="10">
        <v>0</v>
      </c>
      <c r="G449" s="10">
        <f t="shared" si="115"/>
        <v>555033.59999999998</v>
      </c>
      <c r="H449" s="10">
        <f t="shared" si="116"/>
        <v>0</v>
      </c>
    </row>
    <row r="450" spans="1:8" x14ac:dyDescent="0.25">
      <c r="A450" s="16" t="s">
        <v>55</v>
      </c>
      <c r="B450" s="9">
        <v>3142</v>
      </c>
      <c r="C450" s="10">
        <v>0</v>
      </c>
      <c r="D450" s="10">
        <v>0</v>
      </c>
      <c r="E450" s="10">
        <v>555033.59999999998</v>
      </c>
      <c r="F450" s="10">
        <v>0</v>
      </c>
      <c r="G450" s="10">
        <f t="shared" si="115"/>
        <v>555033.59999999998</v>
      </c>
      <c r="H450" s="10">
        <f t="shared" si="116"/>
        <v>0</v>
      </c>
    </row>
    <row r="451" spans="1:8" x14ac:dyDescent="0.25">
      <c r="A451" s="18">
        <v>2201680</v>
      </c>
      <c r="B451" s="19" t="s">
        <v>72</v>
      </c>
      <c r="C451" s="20">
        <v>0</v>
      </c>
      <c r="D451" s="20">
        <v>0</v>
      </c>
      <c r="E451" s="20">
        <v>0</v>
      </c>
      <c r="F451" s="20">
        <v>0</v>
      </c>
      <c r="G451" s="20">
        <v>0</v>
      </c>
      <c r="H451" s="21">
        <v>0</v>
      </c>
    </row>
    <row r="452" spans="1:8" x14ac:dyDescent="0.25">
      <c r="A452" s="16" t="s">
        <v>63</v>
      </c>
      <c r="B452" s="9"/>
      <c r="C452" s="10">
        <v>0</v>
      </c>
      <c r="D452" s="10">
        <v>0</v>
      </c>
      <c r="E452" s="10">
        <v>1690094.5</v>
      </c>
      <c r="F452" s="10">
        <v>334131.76</v>
      </c>
      <c r="G452" s="10">
        <f t="shared" ref="G452" si="117">C452+E452</f>
        <v>1690094.5</v>
      </c>
      <c r="H452" s="10">
        <f t="shared" ref="H452" si="118">D452+F452</f>
        <v>334131.76</v>
      </c>
    </row>
    <row r="453" spans="1:8" x14ac:dyDescent="0.25">
      <c r="A453" s="16" t="s">
        <v>73</v>
      </c>
      <c r="B453" s="9">
        <v>2000</v>
      </c>
      <c r="C453" s="10">
        <v>0</v>
      </c>
      <c r="D453" s="10">
        <v>0</v>
      </c>
      <c r="E453" s="10">
        <v>311906.7</v>
      </c>
      <c r="F453" s="10">
        <v>95966.7</v>
      </c>
      <c r="G453" s="10">
        <f t="shared" ref="G453:G462" si="119">C453+E453</f>
        <v>311906.7</v>
      </c>
      <c r="H453" s="10">
        <f t="shared" ref="H453:H462" si="120">D453+F453</f>
        <v>95966.7</v>
      </c>
    </row>
    <row r="454" spans="1:8" x14ac:dyDescent="0.25">
      <c r="A454" s="16" t="s">
        <v>30</v>
      </c>
      <c r="B454" s="9">
        <v>2200</v>
      </c>
      <c r="C454" s="10">
        <v>0</v>
      </c>
      <c r="D454" s="10">
        <v>0</v>
      </c>
      <c r="E454" s="10">
        <v>306106.7</v>
      </c>
      <c r="F454" s="10">
        <v>91047.18</v>
      </c>
      <c r="G454" s="10">
        <f t="shared" si="119"/>
        <v>306106.7</v>
      </c>
      <c r="H454" s="10">
        <f t="shared" si="120"/>
        <v>91047.18</v>
      </c>
    </row>
    <row r="455" spans="1:8" x14ac:dyDescent="0.25">
      <c r="A455" s="16" t="s">
        <v>31</v>
      </c>
      <c r="B455" s="9">
        <v>2210</v>
      </c>
      <c r="C455" s="10">
        <v>0</v>
      </c>
      <c r="D455" s="10">
        <v>0</v>
      </c>
      <c r="E455" s="10">
        <v>13625.5</v>
      </c>
      <c r="F455" s="10">
        <v>9682.0400000000009</v>
      </c>
      <c r="G455" s="10">
        <f t="shared" si="119"/>
        <v>13625.5</v>
      </c>
      <c r="H455" s="10">
        <f t="shared" si="120"/>
        <v>9682.0400000000009</v>
      </c>
    </row>
    <row r="456" spans="1:8" x14ac:dyDescent="0.25">
      <c r="A456" s="16" t="s">
        <v>33</v>
      </c>
      <c r="B456" s="9">
        <v>2240</v>
      </c>
      <c r="C456" s="10">
        <v>0</v>
      </c>
      <c r="D456" s="10">
        <v>0</v>
      </c>
      <c r="E456" s="10">
        <v>290284.5</v>
      </c>
      <c r="F456" s="10">
        <v>81236.14</v>
      </c>
      <c r="G456" s="10">
        <f t="shared" si="119"/>
        <v>290284.5</v>
      </c>
      <c r="H456" s="10">
        <f t="shared" si="120"/>
        <v>81236.14</v>
      </c>
    </row>
    <row r="457" spans="1:8" x14ac:dyDescent="0.25">
      <c r="A457" s="16" t="s">
        <v>34</v>
      </c>
      <c r="B457" s="9">
        <v>2250</v>
      </c>
      <c r="C457" s="10">
        <v>0</v>
      </c>
      <c r="D457" s="10">
        <v>0</v>
      </c>
      <c r="E457" s="10">
        <v>2196.6999999999998</v>
      </c>
      <c r="F457" s="10">
        <v>129</v>
      </c>
      <c r="G457" s="10">
        <f t="shared" si="119"/>
        <v>2196.6999999999998</v>
      </c>
      <c r="H457" s="10">
        <f t="shared" si="120"/>
        <v>129</v>
      </c>
    </row>
    <row r="458" spans="1:8" x14ac:dyDescent="0.25">
      <c r="A458" s="16" t="s">
        <v>48</v>
      </c>
      <c r="B458" s="9">
        <v>2800</v>
      </c>
      <c r="C458" s="10">
        <v>0</v>
      </c>
      <c r="D458" s="10">
        <v>0</v>
      </c>
      <c r="E458" s="10">
        <v>5800</v>
      </c>
      <c r="F458" s="10">
        <v>4919.5200000000004</v>
      </c>
      <c r="G458" s="10">
        <f t="shared" si="119"/>
        <v>5800</v>
      </c>
      <c r="H458" s="10">
        <f t="shared" si="120"/>
        <v>4919.5200000000004</v>
      </c>
    </row>
    <row r="459" spans="1:8" x14ac:dyDescent="0.25">
      <c r="A459" s="16" t="s">
        <v>66</v>
      </c>
      <c r="B459" s="9">
        <v>3000</v>
      </c>
      <c r="C459" s="10">
        <v>0</v>
      </c>
      <c r="D459" s="10">
        <v>0</v>
      </c>
      <c r="E459" s="10">
        <v>1378187.8</v>
      </c>
      <c r="F459" s="10">
        <v>238165.06</v>
      </c>
      <c r="G459" s="10">
        <f t="shared" si="119"/>
        <v>1378187.8</v>
      </c>
      <c r="H459" s="10">
        <f t="shared" si="120"/>
        <v>238165.06</v>
      </c>
    </row>
    <row r="460" spans="1:8" x14ac:dyDescent="0.25">
      <c r="A460" s="16" t="s">
        <v>50</v>
      </c>
      <c r="B460" s="9">
        <v>3100</v>
      </c>
      <c r="C460" s="10">
        <v>0</v>
      </c>
      <c r="D460" s="10">
        <v>0</v>
      </c>
      <c r="E460" s="10">
        <v>1378187.8</v>
      </c>
      <c r="F460" s="10">
        <v>238165.06</v>
      </c>
      <c r="G460" s="10">
        <f t="shared" si="119"/>
        <v>1378187.8</v>
      </c>
      <c r="H460" s="10">
        <f t="shared" si="120"/>
        <v>238165.06</v>
      </c>
    </row>
    <row r="461" spans="1:8" ht="22.5" customHeight="1" x14ac:dyDescent="0.25">
      <c r="A461" s="16" t="s">
        <v>51</v>
      </c>
      <c r="B461" s="9">
        <v>3110</v>
      </c>
      <c r="C461" s="10">
        <v>0</v>
      </c>
      <c r="D461" s="10">
        <v>0</v>
      </c>
      <c r="E461" s="10">
        <v>1303077.8</v>
      </c>
      <c r="F461" s="10">
        <v>199298.78</v>
      </c>
      <c r="G461" s="10">
        <f t="shared" si="119"/>
        <v>1303077.8</v>
      </c>
      <c r="H461" s="10">
        <f t="shared" si="120"/>
        <v>199298.78</v>
      </c>
    </row>
    <row r="462" spans="1:8" x14ac:dyDescent="0.25">
      <c r="A462" s="16" t="s">
        <v>56</v>
      </c>
      <c r="B462" s="9">
        <v>3160</v>
      </c>
      <c r="C462" s="10">
        <v>0</v>
      </c>
      <c r="D462" s="10">
        <v>0</v>
      </c>
      <c r="E462" s="10">
        <v>75110</v>
      </c>
      <c r="F462" s="10">
        <v>38866.28</v>
      </c>
      <c r="G462" s="10">
        <f t="shared" si="119"/>
        <v>75110</v>
      </c>
      <c r="H462" s="10">
        <f t="shared" si="120"/>
        <v>38866.28</v>
      </c>
    </row>
    <row r="463" spans="1:8" ht="44.25" customHeight="1" x14ac:dyDescent="0.25">
      <c r="A463" s="18">
        <v>2201700</v>
      </c>
      <c r="B463" s="19" t="s">
        <v>107</v>
      </c>
      <c r="C463" s="20">
        <v>0</v>
      </c>
      <c r="D463" s="20">
        <v>0</v>
      </c>
      <c r="E463" s="20">
        <v>0</v>
      </c>
      <c r="F463" s="20">
        <v>0</v>
      </c>
      <c r="G463" s="20">
        <v>0</v>
      </c>
      <c r="H463" s="21">
        <v>0</v>
      </c>
    </row>
    <row r="464" spans="1:8" x14ac:dyDescent="0.25">
      <c r="A464" s="16" t="s">
        <v>23</v>
      </c>
      <c r="B464" s="9"/>
      <c r="C464" s="10">
        <v>22871.45</v>
      </c>
      <c r="D464" s="10">
        <v>21781.47</v>
      </c>
      <c r="E464" s="10">
        <v>0</v>
      </c>
      <c r="F464" s="10">
        <v>0</v>
      </c>
      <c r="G464" s="10">
        <f t="shared" ref="G464" si="121">C464+E464</f>
        <v>22871.45</v>
      </c>
      <c r="H464" s="10">
        <f t="shared" ref="H464" si="122">D464+F464</f>
        <v>21781.47</v>
      </c>
    </row>
    <row r="465" spans="1:8" x14ac:dyDescent="0.25">
      <c r="A465" s="16" t="s">
        <v>24</v>
      </c>
      <c r="B465" s="9">
        <v>2000</v>
      </c>
      <c r="C465" s="10">
        <v>22871.45</v>
      </c>
      <c r="D465" s="10">
        <v>21781.47</v>
      </c>
      <c r="E465" s="10">
        <v>0</v>
      </c>
      <c r="F465" s="10">
        <v>0</v>
      </c>
      <c r="G465" s="10">
        <f t="shared" ref="G465:G468" si="123">C465+E465</f>
        <v>22871.45</v>
      </c>
      <c r="H465" s="10">
        <f t="shared" ref="H465:H468" si="124">D465+F465</f>
        <v>21781.47</v>
      </c>
    </row>
    <row r="466" spans="1:8" x14ac:dyDescent="0.25">
      <c r="A466" s="16" t="s">
        <v>30</v>
      </c>
      <c r="B466" s="9">
        <v>2200</v>
      </c>
      <c r="C466" s="10">
        <v>22871.45</v>
      </c>
      <c r="D466" s="10">
        <v>21781.47</v>
      </c>
      <c r="E466" s="10">
        <v>0</v>
      </c>
      <c r="F466" s="10">
        <v>0</v>
      </c>
      <c r="G466" s="10">
        <f t="shared" si="123"/>
        <v>22871.45</v>
      </c>
      <c r="H466" s="10">
        <f t="shared" si="124"/>
        <v>21781.47</v>
      </c>
    </row>
    <row r="467" spans="1:8" ht="31.5" x14ac:dyDescent="0.25">
      <c r="A467" s="16" t="s">
        <v>79</v>
      </c>
      <c r="B467" s="9">
        <v>2280</v>
      </c>
      <c r="C467" s="10">
        <v>22871.45</v>
      </c>
      <c r="D467" s="10">
        <v>21781.47</v>
      </c>
      <c r="E467" s="10">
        <v>0</v>
      </c>
      <c r="F467" s="10">
        <v>0</v>
      </c>
      <c r="G467" s="10">
        <f t="shared" si="123"/>
        <v>22871.45</v>
      </c>
      <c r="H467" s="10">
        <f t="shared" si="124"/>
        <v>21781.47</v>
      </c>
    </row>
    <row r="468" spans="1:8" ht="31.5" x14ac:dyDescent="0.25">
      <c r="A468" s="16" t="s">
        <v>85</v>
      </c>
      <c r="B468" s="9">
        <v>2282</v>
      </c>
      <c r="C468" s="10">
        <v>22871.45</v>
      </c>
      <c r="D468" s="10">
        <v>21781.47</v>
      </c>
      <c r="E468" s="10">
        <v>0</v>
      </c>
      <c r="F468" s="10">
        <v>0</v>
      </c>
      <c r="G468" s="10">
        <f t="shared" si="123"/>
        <v>22871.45</v>
      </c>
      <c r="H468" s="10">
        <f t="shared" si="124"/>
        <v>21781.47</v>
      </c>
    </row>
    <row r="469" spans="1:8" x14ac:dyDescent="0.25">
      <c r="A469" s="18">
        <v>2203010</v>
      </c>
      <c r="B469" s="19" t="s">
        <v>11</v>
      </c>
      <c r="C469" s="20">
        <v>0</v>
      </c>
      <c r="D469" s="20">
        <v>0</v>
      </c>
      <c r="E469" s="20">
        <v>0</v>
      </c>
      <c r="F469" s="20">
        <v>0</v>
      </c>
      <c r="G469" s="20">
        <v>0</v>
      </c>
      <c r="H469" s="21">
        <v>0</v>
      </c>
    </row>
    <row r="470" spans="1:8" x14ac:dyDescent="0.25">
      <c r="A470" s="16" t="s">
        <v>23</v>
      </c>
      <c r="B470" s="9"/>
      <c r="C470" s="10">
        <v>166285</v>
      </c>
      <c r="D470" s="10">
        <v>166092.65</v>
      </c>
      <c r="E470" s="10">
        <v>0</v>
      </c>
      <c r="F470" s="10">
        <v>0</v>
      </c>
      <c r="G470" s="10">
        <f t="shared" ref="G470" si="125">C470+E470</f>
        <v>166285</v>
      </c>
      <c r="H470" s="10">
        <f t="shared" ref="H470" si="126">D470+F470</f>
        <v>166092.65</v>
      </c>
    </row>
    <row r="471" spans="1:8" x14ac:dyDescent="0.25">
      <c r="A471" s="16" t="s">
        <v>24</v>
      </c>
      <c r="B471" s="9">
        <v>2000</v>
      </c>
      <c r="C471" s="10">
        <v>166285</v>
      </c>
      <c r="D471" s="10">
        <v>166092.65</v>
      </c>
      <c r="E471" s="10">
        <v>0</v>
      </c>
      <c r="F471" s="10">
        <v>0</v>
      </c>
      <c r="G471" s="10">
        <f t="shared" ref="G471:G485" si="127">C471+E471</f>
        <v>166285</v>
      </c>
      <c r="H471" s="10">
        <f t="shared" ref="H471:H485" si="128">D471+F471</f>
        <v>166092.65</v>
      </c>
    </row>
    <row r="472" spans="1:8" x14ac:dyDescent="0.25">
      <c r="A472" s="16" t="s">
        <v>25</v>
      </c>
      <c r="B472" s="9">
        <v>2100</v>
      </c>
      <c r="C472" s="10">
        <v>157396.1</v>
      </c>
      <c r="D472" s="10">
        <v>157370.62</v>
      </c>
      <c r="E472" s="10">
        <v>0</v>
      </c>
      <c r="F472" s="10">
        <v>0</v>
      </c>
      <c r="G472" s="10">
        <f t="shared" si="127"/>
        <v>157396.1</v>
      </c>
      <c r="H472" s="10">
        <f t="shared" si="128"/>
        <v>157370.62</v>
      </c>
    </row>
    <row r="473" spans="1:8" x14ac:dyDescent="0.25">
      <c r="A473" s="16" t="s">
        <v>26</v>
      </c>
      <c r="B473" s="9">
        <v>2110</v>
      </c>
      <c r="C473" s="10">
        <v>129560.1</v>
      </c>
      <c r="D473" s="10">
        <v>129557.04</v>
      </c>
      <c r="E473" s="10">
        <v>0</v>
      </c>
      <c r="F473" s="10">
        <v>0</v>
      </c>
      <c r="G473" s="10">
        <f t="shared" si="127"/>
        <v>129560.1</v>
      </c>
      <c r="H473" s="10">
        <f t="shared" si="128"/>
        <v>129557.04</v>
      </c>
    </row>
    <row r="474" spans="1:8" x14ac:dyDescent="0.25">
      <c r="A474" s="16" t="s">
        <v>27</v>
      </c>
      <c r="B474" s="9">
        <v>2111</v>
      </c>
      <c r="C474" s="10">
        <v>129560.1</v>
      </c>
      <c r="D474" s="10">
        <v>129557.04</v>
      </c>
      <c r="E474" s="10">
        <v>0</v>
      </c>
      <c r="F474" s="10">
        <v>0</v>
      </c>
      <c r="G474" s="10">
        <f t="shared" si="127"/>
        <v>129560.1</v>
      </c>
      <c r="H474" s="10">
        <f t="shared" si="128"/>
        <v>129557.04</v>
      </c>
    </row>
    <row r="475" spans="1:8" x14ac:dyDescent="0.25">
      <c r="A475" s="16" t="s">
        <v>29</v>
      </c>
      <c r="B475" s="9">
        <v>2120</v>
      </c>
      <c r="C475" s="10">
        <v>27836</v>
      </c>
      <c r="D475" s="10">
        <v>27813.59</v>
      </c>
      <c r="E475" s="10">
        <v>0</v>
      </c>
      <c r="F475" s="10">
        <v>0</v>
      </c>
      <c r="G475" s="10">
        <f t="shared" si="127"/>
        <v>27836</v>
      </c>
      <c r="H475" s="10">
        <f t="shared" si="128"/>
        <v>27813.59</v>
      </c>
    </row>
    <row r="476" spans="1:8" x14ac:dyDescent="0.25">
      <c r="A476" s="16" t="s">
        <v>30</v>
      </c>
      <c r="B476" s="9">
        <v>2200</v>
      </c>
      <c r="C476" s="10">
        <v>8888.9</v>
      </c>
      <c r="D476" s="10">
        <v>8722.0300000000007</v>
      </c>
      <c r="E476" s="10">
        <v>0</v>
      </c>
      <c r="F476" s="10">
        <v>0</v>
      </c>
      <c r="G476" s="10">
        <f t="shared" si="127"/>
        <v>8888.9</v>
      </c>
      <c r="H476" s="10">
        <f t="shared" si="128"/>
        <v>8722.0300000000007</v>
      </c>
    </row>
    <row r="477" spans="1:8" x14ac:dyDescent="0.25">
      <c r="A477" s="16" t="s">
        <v>31</v>
      </c>
      <c r="B477" s="9">
        <v>2210</v>
      </c>
      <c r="C477" s="10">
        <v>644.29999999999995</v>
      </c>
      <c r="D477" s="10">
        <v>644.16999999999996</v>
      </c>
      <c r="E477" s="10">
        <v>0</v>
      </c>
      <c r="F477" s="10">
        <v>0</v>
      </c>
      <c r="G477" s="10">
        <f t="shared" si="127"/>
        <v>644.29999999999995</v>
      </c>
      <c r="H477" s="10">
        <f t="shared" si="128"/>
        <v>644.16999999999996</v>
      </c>
    </row>
    <row r="478" spans="1:8" x14ac:dyDescent="0.25">
      <c r="A478" s="16" t="s">
        <v>33</v>
      </c>
      <c r="B478" s="9">
        <v>2240</v>
      </c>
      <c r="C478" s="10">
        <v>2464.9</v>
      </c>
      <c r="D478" s="10">
        <v>2454.5100000000002</v>
      </c>
      <c r="E478" s="10">
        <v>0</v>
      </c>
      <c r="F478" s="10">
        <v>0</v>
      </c>
      <c r="G478" s="10">
        <f t="shared" si="127"/>
        <v>2464.9</v>
      </c>
      <c r="H478" s="10">
        <f t="shared" si="128"/>
        <v>2454.5100000000002</v>
      </c>
    </row>
    <row r="479" spans="1:8" x14ac:dyDescent="0.25">
      <c r="A479" s="16" t="s">
        <v>34</v>
      </c>
      <c r="B479" s="9">
        <v>2250</v>
      </c>
      <c r="C479" s="10">
        <v>3085.8</v>
      </c>
      <c r="D479" s="10">
        <v>3084.37</v>
      </c>
      <c r="E479" s="10">
        <v>0</v>
      </c>
      <c r="F479" s="10">
        <v>0</v>
      </c>
      <c r="G479" s="10">
        <f t="shared" si="127"/>
        <v>3085.8</v>
      </c>
      <c r="H479" s="10">
        <f t="shared" si="128"/>
        <v>3084.37</v>
      </c>
    </row>
    <row r="480" spans="1:8" x14ac:dyDescent="0.25">
      <c r="A480" s="16" t="s">
        <v>35</v>
      </c>
      <c r="B480" s="9">
        <v>2270</v>
      </c>
      <c r="C480" s="10">
        <v>2693.9</v>
      </c>
      <c r="D480" s="10">
        <v>2538.98</v>
      </c>
      <c r="E480" s="10">
        <v>0</v>
      </c>
      <c r="F480" s="10">
        <v>0</v>
      </c>
      <c r="G480" s="10">
        <f t="shared" si="127"/>
        <v>2693.9</v>
      </c>
      <c r="H480" s="10">
        <f t="shared" si="128"/>
        <v>2538.98</v>
      </c>
    </row>
    <row r="481" spans="1:8" x14ac:dyDescent="0.25">
      <c r="A481" s="16" t="s">
        <v>36</v>
      </c>
      <c r="B481" s="9">
        <v>2271</v>
      </c>
      <c r="C481" s="10">
        <v>1251.2</v>
      </c>
      <c r="D481" s="10">
        <v>1132.32</v>
      </c>
      <c r="E481" s="10">
        <v>0</v>
      </c>
      <c r="F481" s="10">
        <v>0</v>
      </c>
      <c r="G481" s="10">
        <f t="shared" si="127"/>
        <v>1251.2</v>
      </c>
      <c r="H481" s="10">
        <f t="shared" si="128"/>
        <v>1132.32</v>
      </c>
    </row>
    <row r="482" spans="1:8" x14ac:dyDescent="0.25">
      <c r="A482" s="16" t="s">
        <v>37</v>
      </c>
      <c r="B482" s="9">
        <v>2272</v>
      </c>
      <c r="C482" s="10">
        <v>107.5</v>
      </c>
      <c r="D482" s="10">
        <v>104.17</v>
      </c>
      <c r="E482" s="10">
        <v>0</v>
      </c>
      <c r="F482" s="10">
        <v>0</v>
      </c>
      <c r="G482" s="10">
        <f t="shared" si="127"/>
        <v>107.5</v>
      </c>
      <c r="H482" s="10">
        <f t="shared" si="128"/>
        <v>104.17</v>
      </c>
    </row>
    <row r="483" spans="1:8" ht="39.75" customHeight="1" x14ac:dyDescent="0.25">
      <c r="A483" s="16" t="s">
        <v>38</v>
      </c>
      <c r="B483" s="9">
        <v>2273</v>
      </c>
      <c r="C483" s="10">
        <v>1120.5999999999999</v>
      </c>
      <c r="D483" s="10">
        <v>1093.56</v>
      </c>
      <c r="E483" s="10">
        <v>0</v>
      </c>
      <c r="F483" s="10">
        <v>0</v>
      </c>
      <c r="G483" s="10">
        <f t="shared" si="127"/>
        <v>1120.5999999999999</v>
      </c>
      <c r="H483" s="10">
        <f t="shared" si="128"/>
        <v>1093.56</v>
      </c>
    </row>
    <row r="484" spans="1:8" x14ac:dyDescent="0.25">
      <c r="A484" s="16" t="s">
        <v>39</v>
      </c>
      <c r="B484" s="9">
        <v>2274</v>
      </c>
      <c r="C484" s="10">
        <v>168.6</v>
      </c>
      <c r="D484" s="10">
        <v>163.6</v>
      </c>
      <c r="E484" s="10">
        <v>0</v>
      </c>
      <c r="F484" s="10">
        <v>0</v>
      </c>
      <c r="G484" s="10">
        <f t="shared" si="127"/>
        <v>168.6</v>
      </c>
      <c r="H484" s="10">
        <f t="shared" si="128"/>
        <v>163.6</v>
      </c>
    </row>
    <row r="485" spans="1:8" x14ac:dyDescent="0.25">
      <c r="A485" s="16" t="s">
        <v>40</v>
      </c>
      <c r="B485" s="9">
        <v>2275</v>
      </c>
      <c r="C485" s="10">
        <v>46</v>
      </c>
      <c r="D485" s="10">
        <v>45.33</v>
      </c>
      <c r="E485" s="10">
        <v>0</v>
      </c>
      <c r="F485" s="10">
        <v>0</v>
      </c>
      <c r="G485" s="10">
        <f t="shared" si="127"/>
        <v>46</v>
      </c>
      <c r="H485" s="10">
        <f t="shared" si="128"/>
        <v>45.33</v>
      </c>
    </row>
    <row r="486" spans="1:8" ht="50.25" customHeight="1" x14ac:dyDescent="0.25">
      <c r="A486" s="18">
        <v>2203020</v>
      </c>
      <c r="B486" s="19" t="s">
        <v>74</v>
      </c>
      <c r="C486" s="20">
        <v>0</v>
      </c>
      <c r="D486" s="20">
        <v>0</v>
      </c>
      <c r="E486" s="20">
        <v>0</v>
      </c>
      <c r="F486" s="20">
        <v>0</v>
      </c>
      <c r="G486" s="20">
        <v>0</v>
      </c>
      <c r="H486" s="21">
        <v>0</v>
      </c>
    </row>
    <row r="487" spans="1:8" x14ac:dyDescent="0.25">
      <c r="A487" s="16" t="s">
        <v>12</v>
      </c>
      <c r="B487" s="9"/>
      <c r="C487" s="10">
        <v>3160.7</v>
      </c>
      <c r="D487" s="10">
        <v>3160.65</v>
      </c>
      <c r="E487" s="10">
        <v>14110.9</v>
      </c>
      <c r="F487" s="10">
        <v>13870.64</v>
      </c>
      <c r="G487" s="10">
        <f t="shared" ref="G487" si="129">C487+E487</f>
        <v>17271.599999999999</v>
      </c>
      <c r="H487" s="10">
        <f t="shared" ref="H487" si="130">D487+F487</f>
        <v>17031.29</v>
      </c>
    </row>
    <row r="488" spans="1:8" x14ac:dyDescent="0.25">
      <c r="A488" s="16" t="s">
        <v>24</v>
      </c>
      <c r="B488" s="9">
        <v>2000</v>
      </c>
      <c r="C488" s="10">
        <v>3160.7</v>
      </c>
      <c r="D488" s="10">
        <v>3160.65</v>
      </c>
      <c r="E488" s="10">
        <v>14010.9</v>
      </c>
      <c r="F488" s="10">
        <v>13771.65</v>
      </c>
      <c r="G488" s="10">
        <f t="shared" ref="G488:G504" si="131">C488+E488</f>
        <v>17171.599999999999</v>
      </c>
      <c r="H488" s="10">
        <f t="shared" ref="H488:H504" si="132">D488+F488</f>
        <v>16932.3</v>
      </c>
    </row>
    <row r="489" spans="1:8" x14ac:dyDescent="0.25">
      <c r="A489" s="16" t="s">
        <v>25</v>
      </c>
      <c r="B489" s="9">
        <v>2100</v>
      </c>
      <c r="C489" s="10">
        <v>3058.9</v>
      </c>
      <c r="D489" s="10">
        <v>3058.85</v>
      </c>
      <c r="E489" s="10">
        <v>8670</v>
      </c>
      <c r="F489" s="10">
        <v>8638.3700000000008</v>
      </c>
      <c r="G489" s="10">
        <f t="shared" si="131"/>
        <v>11728.9</v>
      </c>
      <c r="H489" s="10">
        <f t="shared" si="132"/>
        <v>11697.220000000001</v>
      </c>
    </row>
    <row r="490" spans="1:8" x14ac:dyDescent="0.25">
      <c r="A490" s="16" t="s">
        <v>26</v>
      </c>
      <c r="B490" s="9">
        <v>2110</v>
      </c>
      <c r="C490" s="10">
        <v>2507.3000000000002</v>
      </c>
      <c r="D490" s="10">
        <v>2507.25</v>
      </c>
      <c r="E490" s="10">
        <v>7103.3</v>
      </c>
      <c r="F490" s="10">
        <v>7078.98</v>
      </c>
      <c r="G490" s="10">
        <f t="shared" si="131"/>
        <v>9610.6</v>
      </c>
      <c r="H490" s="10">
        <f t="shared" si="132"/>
        <v>9586.23</v>
      </c>
    </row>
    <row r="491" spans="1:8" x14ac:dyDescent="0.25">
      <c r="A491" s="16" t="s">
        <v>67</v>
      </c>
      <c r="B491" s="9">
        <v>2111</v>
      </c>
      <c r="C491" s="10">
        <v>2507.3000000000002</v>
      </c>
      <c r="D491" s="10">
        <v>2507.25</v>
      </c>
      <c r="E491" s="10">
        <v>7103.3</v>
      </c>
      <c r="F491" s="10">
        <v>7078.98</v>
      </c>
      <c r="G491" s="10">
        <f t="shared" si="131"/>
        <v>9610.6</v>
      </c>
      <c r="H491" s="10">
        <f t="shared" si="132"/>
        <v>9586.23</v>
      </c>
    </row>
    <row r="492" spans="1:8" x14ac:dyDescent="0.25">
      <c r="A492" s="16" t="s">
        <v>29</v>
      </c>
      <c r="B492" s="9">
        <v>2120</v>
      </c>
      <c r="C492" s="10">
        <v>551.6</v>
      </c>
      <c r="D492" s="10">
        <v>551.6</v>
      </c>
      <c r="E492" s="10">
        <v>1566.7</v>
      </c>
      <c r="F492" s="10">
        <v>1559.38</v>
      </c>
      <c r="G492" s="10">
        <f t="shared" si="131"/>
        <v>2118.3000000000002</v>
      </c>
      <c r="H492" s="10">
        <f t="shared" si="132"/>
        <v>2110.98</v>
      </c>
    </row>
    <row r="493" spans="1:8" x14ac:dyDescent="0.25">
      <c r="A493" s="16" t="s">
        <v>30</v>
      </c>
      <c r="B493" s="9">
        <v>2200</v>
      </c>
      <c r="C493" s="10">
        <v>101.8</v>
      </c>
      <c r="D493" s="10">
        <v>101.8</v>
      </c>
      <c r="E493" s="10">
        <v>5340.9</v>
      </c>
      <c r="F493" s="10">
        <v>5133.28</v>
      </c>
      <c r="G493" s="10">
        <f t="shared" si="131"/>
        <v>5442.7</v>
      </c>
      <c r="H493" s="10">
        <f t="shared" si="132"/>
        <v>5235.08</v>
      </c>
    </row>
    <row r="494" spans="1:8" x14ac:dyDescent="0.25">
      <c r="A494" s="16" t="s">
        <v>31</v>
      </c>
      <c r="B494" s="9">
        <v>2210</v>
      </c>
      <c r="C494" s="10">
        <v>0</v>
      </c>
      <c r="D494" s="10">
        <v>0</v>
      </c>
      <c r="E494" s="10">
        <v>140</v>
      </c>
      <c r="F494" s="10">
        <v>139.28</v>
      </c>
      <c r="G494" s="10">
        <f t="shared" si="131"/>
        <v>140</v>
      </c>
      <c r="H494" s="10">
        <f t="shared" si="132"/>
        <v>139.28</v>
      </c>
    </row>
    <row r="495" spans="1:8" x14ac:dyDescent="0.25">
      <c r="A495" s="16" t="s">
        <v>33</v>
      </c>
      <c r="B495" s="9">
        <v>2240</v>
      </c>
      <c r="C495" s="10">
        <v>0</v>
      </c>
      <c r="D495" s="10">
        <v>0</v>
      </c>
      <c r="E495" s="10">
        <v>235</v>
      </c>
      <c r="F495" s="10">
        <v>213.1</v>
      </c>
      <c r="G495" s="10">
        <f t="shared" si="131"/>
        <v>235</v>
      </c>
      <c r="H495" s="10">
        <f t="shared" si="132"/>
        <v>213.1</v>
      </c>
    </row>
    <row r="496" spans="1:8" x14ac:dyDescent="0.25">
      <c r="A496" s="16" t="s">
        <v>35</v>
      </c>
      <c r="B496" s="9">
        <v>2270</v>
      </c>
      <c r="C496" s="10">
        <v>101.8</v>
      </c>
      <c r="D496" s="10">
        <v>101.8</v>
      </c>
      <c r="E496" s="10">
        <v>400</v>
      </c>
      <c r="F496" s="10">
        <v>215</v>
      </c>
      <c r="G496" s="10">
        <f t="shared" si="131"/>
        <v>501.8</v>
      </c>
      <c r="H496" s="10">
        <f t="shared" si="132"/>
        <v>316.8</v>
      </c>
    </row>
    <row r="497" spans="1:8" x14ac:dyDescent="0.25">
      <c r="A497" s="16" t="s">
        <v>36</v>
      </c>
      <c r="B497" s="9">
        <v>2271</v>
      </c>
      <c r="C497" s="10">
        <v>72</v>
      </c>
      <c r="D497" s="10">
        <v>72</v>
      </c>
      <c r="E497" s="10">
        <v>210</v>
      </c>
      <c r="F497" s="10">
        <v>125</v>
      </c>
      <c r="G497" s="10">
        <f t="shared" si="131"/>
        <v>282</v>
      </c>
      <c r="H497" s="10">
        <f t="shared" si="132"/>
        <v>197</v>
      </c>
    </row>
    <row r="498" spans="1:8" x14ac:dyDescent="0.25">
      <c r="A498" s="16" t="s">
        <v>37</v>
      </c>
      <c r="B498" s="9">
        <v>2272</v>
      </c>
      <c r="C498" s="10">
        <v>4.3</v>
      </c>
      <c r="D498" s="10">
        <v>4.3</v>
      </c>
      <c r="E498" s="10">
        <v>30</v>
      </c>
      <c r="F498" s="10">
        <v>20</v>
      </c>
      <c r="G498" s="10">
        <f t="shared" si="131"/>
        <v>34.299999999999997</v>
      </c>
      <c r="H498" s="10">
        <f t="shared" si="132"/>
        <v>24.3</v>
      </c>
    </row>
    <row r="499" spans="1:8" x14ac:dyDescent="0.25">
      <c r="A499" s="16" t="s">
        <v>38</v>
      </c>
      <c r="B499" s="9">
        <v>2273</v>
      </c>
      <c r="C499" s="10">
        <v>25.5</v>
      </c>
      <c r="D499" s="10">
        <v>25.5</v>
      </c>
      <c r="E499" s="10">
        <v>160</v>
      </c>
      <c r="F499" s="10">
        <v>70</v>
      </c>
      <c r="G499" s="10">
        <f t="shared" si="131"/>
        <v>185.5</v>
      </c>
      <c r="H499" s="10">
        <f t="shared" si="132"/>
        <v>95.5</v>
      </c>
    </row>
    <row r="500" spans="1:8" ht="31.5" x14ac:dyDescent="0.25">
      <c r="A500" s="16" t="s">
        <v>79</v>
      </c>
      <c r="B500" s="9">
        <v>2280</v>
      </c>
      <c r="C500" s="10">
        <v>0</v>
      </c>
      <c r="D500" s="10">
        <v>0</v>
      </c>
      <c r="E500" s="10">
        <v>4565.8999999999996</v>
      </c>
      <c r="F500" s="10">
        <v>4565.8999999999996</v>
      </c>
      <c r="G500" s="10">
        <f t="shared" si="131"/>
        <v>4565.8999999999996</v>
      </c>
      <c r="H500" s="10">
        <f t="shared" si="132"/>
        <v>4565.8999999999996</v>
      </c>
    </row>
    <row r="501" spans="1:8" ht="31.5" x14ac:dyDescent="0.25">
      <c r="A501" s="16" t="s">
        <v>85</v>
      </c>
      <c r="B501" s="9">
        <v>2282</v>
      </c>
      <c r="C501" s="10">
        <v>0</v>
      </c>
      <c r="D501" s="10">
        <v>0</v>
      </c>
      <c r="E501" s="10">
        <v>4565.8999999999996</v>
      </c>
      <c r="F501" s="10">
        <v>4565.8999999999996</v>
      </c>
      <c r="G501" s="10">
        <f t="shared" si="131"/>
        <v>4565.8999999999996</v>
      </c>
      <c r="H501" s="10">
        <f t="shared" si="132"/>
        <v>4565.8999999999996</v>
      </c>
    </row>
    <row r="502" spans="1:8" x14ac:dyDescent="0.25">
      <c r="A502" s="16" t="s">
        <v>66</v>
      </c>
      <c r="B502" s="9">
        <v>3000</v>
      </c>
      <c r="C502" s="10">
        <v>0</v>
      </c>
      <c r="D502" s="10">
        <v>0</v>
      </c>
      <c r="E502" s="10">
        <v>100</v>
      </c>
      <c r="F502" s="10">
        <v>99</v>
      </c>
      <c r="G502" s="10">
        <f t="shared" si="131"/>
        <v>100</v>
      </c>
      <c r="H502" s="10">
        <f t="shared" si="132"/>
        <v>99</v>
      </c>
    </row>
    <row r="503" spans="1:8" x14ac:dyDescent="0.25">
      <c r="A503" s="16" t="s">
        <v>50</v>
      </c>
      <c r="B503" s="9">
        <v>3100</v>
      </c>
      <c r="C503" s="10">
        <v>0</v>
      </c>
      <c r="D503" s="10">
        <v>0</v>
      </c>
      <c r="E503" s="10">
        <v>100</v>
      </c>
      <c r="F503" s="10">
        <v>99</v>
      </c>
      <c r="G503" s="10">
        <f t="shared" si="131"/>
        <v>100</v>
      </c>
      <c r="H503" s="10">
        <f t="shared" si="132"/>
        <v>99</v>
      </c>
    </row>
    <row r="504" spans="1:8" ht="31.5" x14ac:dyDescent="0.25">
      <c r="A504" s="16" t="s">
        <v>51</v>
      </c>
      <c r="B504" s="9">
        <v>3110</v>
      </c>
      <c r="C504" s="10">
        <v>0</v>
      </c>
      <c r="D504" s="10">
        <v>0</v>
      </c>
      <c r="E504" s="10">
        <v>100</v>
      </c>
      <c r="F504" s="10">
        <v>99</v>
      </c>
      <c r="G504" s="10">
        <f t="shared" si="131"/>
        <v>100</v>
      </c>
      <c r="H504" s="10">
        <f t="shared" si="132"/>
        <v>99</v>
      </c>
    </row>
    <row r="505" spans="1:8" x14ac:dyDescent="0.25">
      <c r="A505" s="18">
        <v>2207010</v>
      </c>
      <c r="B505" s="19" t="s">
        <v>21</v>
      </c>
      <c r="C505" s="20">
        <v>0</v>
      </c>
      <c r="D505" s="20">
        <v>0</v>
      </c>
      <c r="E505" s="20">
        <v>0</v>
      </c>
      <c r="F505" s="20">
        <v>0</v>
      </c>
      <c r="G505" s="20">
        <v>0</v>
      </c>
      <c r="H505" s="21">
        <v>0</v>
      </c>
    </row>
    <row r="506" spans="1:8" x14ac:dyDescent="0.25">
      <c r="A506" s="16" t="s">
        <v>23</v>
      </c>
      <c r="B506" s="9"/>
      <c r="C506" s="10">
        <v>42330.3</v>
      </c>
      <c r="D506" s="10">
        <v>42214.46</v>
      </c>
      <c r="E506" s="10">
        <v>0</v>
      </c>
      <c r="F506" s="10">
        <v>0</v>
      </c>
      <c r="G506" s="10">
        <f t="shared" ref="G506" si="133">C506+E506</f>
        <v>42330.3</v>
      </c>
      <c r="H506" s="10">
        <f t="shared" ref="H506" si="134">D506+F506</f>
        <v>42214.46</v>
      </c>
    </row>
    <row r="507" spans="1:8" x14ac:dyDescent="0.25">
      <c r="A507" s="16" t="s">
        <v>24</v>
      </c>
      <c r="B507" s="9">
        <v>2000</v>
      </c>
      <c r="C507" s="10">
        <v>42330.3</v>
      </c>
      <c r="D507" s="10">
        <v>42214.46</v>
      </c>
      <c r="E507" s="10">
        <v>0</v>
      </c>
      <c r="F507" s="10">
        <v>0</v>
      </c>
      <c r="G507" s="10">
        <f t="shared" ref="G507:G523" si="135">C507+E507</f>
        <v>42330.3</v>
      </c>
      <c r="H507" s="10">
        <f t="shared" ref="H507:H523" si="136">D507+F507</f>
        <v>42214.46</v>
      </c>
    </row>
    <row r="508" spans="1:8" x14ac:dyDescent="0.25">
      <c r="A508" s="16" t="s">
        <v>25</v>
      </c>
      <c r="B508" s="9">
        <v>2100</v>
      </c>
      <c r="C508" s="10">
        <v>21897.3</v>
      </c>
      <c r="D508" s="10">
        <v>21897.23</v>
      </c>
      <c r="E508" s="10">
        <v>0</v>
      </c>
      <c r="F508" s="10">
        <v>0</v>
      </c>
      <c r="G508" s="10">
        <f t="shared" si="135"/>
        <v>21897.3</v>
      </c>
      <c r="H508" s="10">
        <f t="shared" si="136"/>
        <v>21897.23</v>
      </c>
    </row>
    <row r="509" spans="1:8" x14ac:dyDescent="0.25">
      <c r="A509" s="16" t="s">
        <v>26</v>
      </c>
      <c r="B509" s="9">
        <v>2110</v>
      </c>
      <c r="C509" s="10">
        <v>17925.599999999999</v>
      </c>
      <c r="D509" s="10">
        <v>17925.53</v>
      </c>
      <c r="E509" s="10">
        <v>0</v>
      </c>
      <c r="F509" s="10">
        <v>0</v>
      </c>
      <c r="G509" s="10">
        <f t="shared" si="135"/>
        <v>17925.599999999999</v>
      </c>
      <c r="H509" s="10">
        <f t="shared" si="136"/>
        <v>17925.53</v>
      </c>
    </row>
    <row r="510" spans="1:8" x14ac:dyDescent="0.25">
      <c r="A510" s="16" t="s">
        <v>27</v>
      </c>
      <c r="B510" s="9">
        <v>2111</v>
      </c>
      <c r="C510" s="10">
        <v>17925.599999999999</v>
      </c>
      <c r="D510" s="10">
        <v>17925.53</v>
      </c>
      <c r="E510" s="10">
        <v>0</v>
      </c>
      <c r="F510" s="10">
        <v>0</v>
      </c>
      <c r="G510" s="10">
        <f t="shared" si="135"/>
        <v>17925.599999999999</v>
      </c>
      <c r="H510" s="10">
        <f t="shared" si="136"/>
        <v>17925.53</v>
      </c>
    </row>
    <row r="511" spans="1:8" x14ac:dyDescent="0.25">
      <c r="A511" s="16" t="s">
        <v>29</v>
      </c>
      <c r="B511" s="9">
        <v>2120</v>
      </c>
      <c r="C511" s="10">
        <v>3971.7</v>
      </c>
      <c r="D511" s="10">
        <v>3971.69</v>
      </c>
      <c r="E511" s="10">
        <v>0</v>
      </c>
      <c r="F511" s="10">
        <v>0</v>
      </c>
      <c r="G511" s="10">
        <f t="shared" si="135"/>
        <v>3971.7</v>
      </c>
      <c r="H511" s="10">
        <f t="shared" si="136"/>
        <v>3971.69</v>
      </c>
    </row>
    <row r="512" spans="1:8" x14ac:dyDescent="0.25">
      <c r="A512" s="16" t="s">
        <v>30</v>
      </c>
      <c r="B512" s="9">
        <v>2200</v>
      </c>
      <c r="C512" s="10">
        <v>20367.5</v>
      </c>
      <c r="D512" s="10">
        <v>20251.73</v>
      </c>
      <c r="E512" s="10">
        <v>0</v>
      </c>
      <c r="F512" s="10">
        <v>0</v>
      </c>
      <c r="G512" s="10">
        <f t="shared" si="135"/>
        <v>20367.5</v>
      </c>
      <c r="H512" s="10">
        <f t="shared" si="136"/>
        <v>20251.73</v>
      </c>
    </row>
    <row r="513" spans="1:8" x14ac:dyDescent="0.25">
      <c r="A513" s="16" t="s">
        <v>31</v>
      </c>
      <c r="B513" s="9">
        <v>2210</v>
      </c>
      <c r="C513" s="10">
        <v>83.5</v>
      </c>
      <c r="D513" s="10">
        <v>83.5</v>
      </c>
      <c r="E513" s="10">
        <v>0</v>
      </c>
      <c r="F513" s="10">
        <v>0</v>
      </c>
      <c r="G513" s="10">
        <f t="shared" si="135"/>
        <v>83.5</v>
      </c>
      <c r="H513" s="10">
        <f t="shared" si="136"/>
        <v>83.5</v>
      </c>
    </row>
    <row r="514" spans="1:8" x14ac:dyDescent="0.25">
      <c r="A514" s="16" t="s">
        <v>33</v>
      </c>
      <c r="B514" s="9">
        <v>2240</v>
      </c>
      <c r="C514" s="10">
        <v>19831</v>
      </c>
      <c r="D514" s="10">
        <v>19715.34</v>
      </c>
      <c r="E514" s="10">
        <v>0</v>
      </c>
      <c r="F514" s="10">
        <v>0</v>
      </c>
      <c r="G514" s="10">
        <f t="shared" si="135"/>
        <v>19831</v>
      </c>
      <c r="H514" s="10">
        <f t="shared" si="136"/>
        <v>19715.34</v>
      </c>
    </row>
    <row r="515" spans="1:8" x14ac:dyDescent="0.25">
      <c r="A515" s="16" t="s">
        <v>34</v>
      </c>
      <c r="B515" s="9">
        <v>2250</v>
      </c>
      <c r="C515" s="10">
        <v>87.1</v>
      </c>
      <c r="D515" s="10">
        <v>87</v>
      </c>
      <c r="E515" s="10">
        <v>0</v>
      </c>
      <c r="F515" s="10">
        <v>0</v>
      </c>
      <c r="G515" s="10">
        <f t="shared" si="135"/>
        <v>87.1</v>
      </c>
      <c r="H515" s="10">
        <f t="shared" si="136"/>
        <v>87</v>
      </c>
    </row>
    <row r="516" spans="1:8" x14ac:dyDescent="0.25">
      <c r="A516" s="16" t="s">
        <v>35</v>
      </c>
      <c r="B516" s="9">
        <v>2270</v>
      </c>
      <c r="C516" s="10">
        <v>357.6</v>
      </c>
      <c r="D516" s="10">
        <v>357.6</v>
      </c>
      <c r="E516" s="10">
        <v>0</v>
      </c>
      <c r="F516" s="10">
        <v>0</v>
      </c>
      <c r="G516" s="10">
        <f t="shared" si="135"/>
        <v>357.6</v>
      </c>
      <c r="H516" s="10">
        <f t="shared" si="136"/>
        <v>357.6</v>
      </c>
    </row>
    <row r="517" spans="1:8" x14ac:dyDescent="0.25">
      <c r="A517" s="16" t="s">
        <v>36</v>
      </c>
      <c r="B517" s="9">
        <v>2271</v>
      </c>
      <c r="C517" s="10">
        <v>199.9</v>
      </c>
      <c r="D517" s="10">
        <v>199.9</v>
      </c>
      <c r="E517" s="10">
        <v>0</v>
      </c>
      <c r="F517" s="10">
        <v>0</v>
      </c>
      <c r="G517" s="10">
        <f t="shared" si="135"/>
        <v>199.9</v>
      </c>
      <c r="H517" s="10">
        <f t="shared" si="136"/>
        <v>199.9</v>
      </c>
    </row>
    <row r="518" spans="1:8" x14ac:dyDescent="0.25">
      <c r="A518" s="16" t="s">
        <v>37</v>
      </c>
      <c r="B518" s="9">
        <v>2272</v>
      </c>
      <c r="C518" s="10">
        <v>23</v>
      </c>
      <c r="D518" s="10">
        <v>23</v>
      </c>
      <c r="E518" s="10">
        <v>0</v>
      </c>
      <c r="F518" s="10">
        <v>0</v>
      </c>
      <c r="G518" s="10">
        <f t="shared" si="135"/>
        <v>23</v>
      </c>
      <c r="H518" s="10">
        <f t="shared" si="136"/>
        <v>23</v>
      </c>
    </row>
    <row r="519" spans="1:8" x14ac:dyDescent="0.25">
      <c r="A519" s="16" t="s">
        <v>38</v>
      </c>
      <c r="B519" s="9">
        <v>2273</v>
      </c>
      <c r="C519" s="10">
        <v>132.69999999999999</v>
      </c>
      <c r="D519" s="10">
        <v>132.69999999999999</v>
      </c>
      <c r="E519" s="10">
        <v>0</v>
      </c>
      <c r="F519" s="10">
        <v>0</v>
      </c>
      <c r="G519" s="10">
        <f t="shared" si="135"/>
        <v>132.69999999999999</v>
      </c>
      <c r="H519" s="10">
        <f t="shared" si="136"/>
        <v>132.69999999999999</v>
      </c>
    </row>
    <row r="520" spans="1:8" x14ac:dyDescent="0.25">
      <c r="A520" s="16" t="s">
        <v>40</v>
      </c>
      <c r="B520" s="9">
        <v>2275</v>
      </c>
      <c r="C520" s="10">
        <v>2</v>
      </c>
      <c r="D520" s="10">
        <v>2</v>
      </c>
      <c r="E520" s="10">
        <v>0</v>
      </c>
      <c r="F520" s="10">
        <v>0</v>
      </c>
      <c r="G520" s="10">
        <f t="shared" si="135"/>
        <v>2</v>
      </c>
      <c r="H520" s="10">
        <f t="shared" si="136"/>
        <v>2</v>
      </c>
    </row>
    <row r="521" spans="1:8" ht="62.25" customHeight="1" x14ac:dyDescent="0.25">
      <c r="A521" s="16" t="s">
        <v>79</v>
      </c>
      <c r="B521" s="9">
        <v>2280</v>
      </c>
      <c r="C521" s="10">
        <v>8.3000000000000007</v>
      </c>
      <c r="D521" s="10">
        <v>8.2899999999999991</v>
      </c>
      <c r="E521" s="10">
        <v>0</v>
      </c>
      <c r="F521" s="10">
        <v>0</v>
      </c>
      <c r="G521" s="10">
        <f t="shared" si="135"/>
        <v>8.3000000000000007</v>
      </c>
      <c r="H521" s="10">
        <f t="shared" si="136"/>
        <v>8.2899999999999991</v>
      </c>
    </row>
    <row r="522" spans="1:8" ht="31.5" x14ac:dyDescent="0.25">
      <c r="A522" s="16" t="s">
        <v>85</v>
      </c>
      <c r="B522" s="9">
        <v>2282</v>
      </c>
      <c r="C522" s="10">
        <v>8.3000000000000007</v>
      </c>
      <c r="D522" s="10">
        <v>8.2899999999999991</v>
      </c>
      <c r="E522" s="10">
        <v>0</v>
      </c>
      <c r="F522" s="10">
        <v>0</v>
      </c>
      <c r="G522" s="10">
        <f t="shared" si="135"/>
        <v>8.3000000000000007</v>
      </c>
      <c r="H522" s="10">
        <f t="shared" si="136"/>
        <v>8.2899999999999991</v>
      </c>
    </row>
    <row r="523" spans="1:8" x14ac:dyDescent="0.25">
      <c r="A523" s="16" t="s">
        <v>48</v>
      </c>
      <c r="B523" s="9">
        <v>2800</v>
      </c>
      <c r="C523" s="10">
        <v>65.5</v>
      </c>
      <c r="D523" s="10">
        <v>65.5</v>
      </c>
      <c r="E523" s="10">
        <v>0</v>
      </c>
      <c r="F523" s="10">
        <v>0</v>
      </c>
      <c r="G523" s="10">
        <f t="shared" si="135"/>
        <v>65.5</v>
      </c>
      <c r="H523" s="10">
        <f t="shared" si="136"/>
        <v>65.5</v>
      </c>
    </row>
    <row r="524" spans="1:8" ht="66.75" customHeight="1" x14ac:dyDescent="0.25">
      <c r="A524" s="18">
        <v>2211080</v>
      </c>
      <c r="B524" s="19" t="s">
        <v>108</v>
      </c>
      <c r="C524" s="20">
        <v>0</v>
      </c>
      <c r="D524" s="20">
        <v>0</v>
      </c>
      <c r="E524" s="20">
        <v>0</v>
      </c>
      <c r="F524" s="20">
        <v>0</v>
      </c>
      <c r="G524" s="20">
        <v>0</v>
      </c>
      <c r="H524" s="21">
        <v>0</v>
      </c>
    </row>
    <row r="525" spans="1:8" x14ac:dyDescent="0.25">
      <c r="A525" s="16" t="s">
        <v>63</v>
      </c>
      <c r="B525" s="9"/>
      <c r="C525" s="10">
        <v>0</v>
      </c>
      <c r="D525" s="10">
        <v>0</v>
      </c>
      <c r="E525" s="10">
        <v>12000</v>
      </c>
      <c r="F525" s="10">
        <v>11644</v>
      </c>
      <c r="G525" s="10">
        <f t="shared" ref="G525" si="137">C525+E525</f>
        <v>12000</v>
      </c>
      <c r="H525" s="10">
        <f t="shared" ref="H525" si="138">D525+F525</f>
        <v>11644</v>
      </c>
    </row>
    <row r="526" spans="1:8" x14ac:dyDescent="0.25">
      <c r="A526" s="16" t="s">
        <v>66</v>
      </c>
      <c r="B526" s="9">
        <v>3000</v>
      </c>
      <c r="C526" s="10">
        <v>0</v>
      </c>
      <c r="D526" s="10">
        <v>0</v>
      </c>
      <c r="E526" s="10">
        <v>12000</v>
      </c>
      <c r="F526" s="10">
        <v>11644</v>
      </c>
      <c r="G526" s="10">
        <f t="shared" ref="G526:G528" si="139">C526+E526</f>
        <v>12000</v>
      </c>
      <c r="H526" s="10">
        <f t="shared" ref="H526:H528" si="140">D526+F526</f>
        <v>11644</v>
      </c>
    </row>
    <row r="527" spans="1:8" x14ac:dyDescent="0.25">
      <c r="A527" s="16" t="s">
        <v>57</v>
      </c>
      <c r="B527" s="9">
        <v>3200</v>
      </c>
      <c r="C527" s="10">
        <v>0</v>
      </c>
      <c r="D527" s="10">
        <v>0</v>
      </c>
      <c r="E527" s="10">
        <v>12000</v>
      </c>
      <c r="F527" s="10">
        <v>11644</v>
      </c>
      <c r="G527" s="10">
        <f t="shared" si="139"/>
        <v>12000</v>
      </c>
      <c r="H527" s="10">
        <f t="shared" si="140"/>
        <v>11644</v>
      </c>
    </row>
    <row r="528" spans="1:8" ht="31.5" x14ac:dyDescent="0.25">
      <c r="A528" s="16" t="s">
        <v>59</v>
      </c>
      <c r="B528" s="9">
        <v>3220</v>
      </c>
      <c r="C528" s="10">
        <v>0</v>
      </c>
      <c r="D528" s="10">
        <v>0</v>
      </c>
      <c r="E528" s="10">
        <v>12000</v>
      </c>
      <c r="F528" s="10">
        <v>11644</v>
      </c>
      <c r="G528" s="10">
        <f t="shared" si="139"/>
        <v>12000</v>
      </c>
      <c r="H528" s="10">
        <f t="shared" si="140"/>
        <v>11644</v>
      </c>
    </row>
    <row r="529" spans="1:8" ht="27" customHeight="1" x14ac:dyDescent="0.25">
      <c r="A529" s="18">
        <v>2211190</v>
      </c>
      <c r="B529" s="19" t="s">
        <v>77</v>
      </c>
      <c r="C529" s="20">
        <v>0</v>
      </c>
      <c r="D529" s="20">
        <v>0</v>
      </c>
      <c r="E529" s="20">
        <v>0</v>
      </c>
      <c r="F529" s="20">
        <v>0</v>
      </c>
      <c r="G529" s="20">
        <v>0</v>
      </c>
      <c r="H529" s="21">
        <v>0</v>
      </c>
    </row>
    <row r="530" spans="1:8" x14ac:dyDescent="0.25">
      <c r="A530" s="16" t="s">
        <v>63</v>
      </c>
      <c r="B530" s="9"/>
      <c r="C530" s="10">
        <v>105190653.90000001</v>
      </c>
      <c r="D530" s="10">
        <v>105122236.76000001</v>
      </c>
      <c r="E530" s="10">
        <v>2702875.1</v>
      </c>
      <c r="F530" s="10">
        <v>2367523</v>
      </c>
      <c r="G530" s="10">
        <f t="shared" ref="G530" si="141">C530+E530</f>
        <v>107893529</v>
      </c>
      <c r="H530" s="10">
        <f t="shared" ref="H530" si="142">D530+F530</f>
        <v>107489759.76000001</v>
      </c>
    </row>
    <row r="531" spans="1:8" x14ac:dyDescent="0.25">
      <c r="A531" s="16" t="s">
        <v>73</v>
      </c>
      <c r="B531" s="9">
        <v>2000</v>
      </c>
      <c r="C531" s="10">
        <v>102186083.59999999</v>
      </c>
      <c r="D531" s="10">
        <v>102117666.45999999</v>
      </c>
      <c r="E531" s="10">
        <v>780705.6</v>
      </c>
      <c r="F531" s="10">
        <v>757598.84</v>
      </c>
      <c r="G531" s="10">
        <f t="shared" ref="G531:G536" si="143">C531+E531</f>
        <v>102966789.19999999</v>
      </c>
      <c r="H531" s="10">
        <f t="shared" ref="H531:H536" si="144">D531+F531</f>
        <v>102875265.3</v>
      </c>
    </row>
    <row r="532" spans="1:8" x14ac:dyDescent="0.25">
      <c r="A532" s="16" t="s">
        <v>41</v>
      </c>
      <c r="B532" s="9">
        <v>2600</v>
      </c>
      <c r="C532" s="10">
        <v>102186083.59999999</v>
      </c>
      <c r="D532" s="10">
        <v>102117666.45999999</v>
      </c>
      <c r="E532" s="10">
        <v>780705.6</v>
      </c>
      <c r="F532" s="10">
        <v>757598.84</v>
      </c>
      <c r="G532" s="10">
        <f t="shared" si="143"/>
        <v>102966789.19999999</v>
      </c>
      <c r="H532" s="10">
        <f t="shared" si="144"/>
        <v>102875265.3</v>
      </c>
    </row>
    <row r="533" spans="1:8" ht="31.5" x14ac:dyDescent="0.25">
      <c r="A533" s="16" t="s">
        <v>43</v>
      </c>
      <c r="B533" s="9">
        <v>2620</v>
      </c>
      <c r="C533" s="10">
        <v>102186083.59999999</v>
      </c>
      <c r="D533" s="10">
        <v>102117666.45999999</v>
      </c>
      <c r="E533" s="10">
        <v>780705.6</v>
      </c>
      <c r="F533" s="10">
        <v>757598.84</v>
      </c>
      <c r="G533" s="10">
        <f t="shared" si="143"/>
        <v>102966789.19999999</v>
      </c>
      <c r="H533" s="10">
        <f t="shared" si="144"/>
        <v>102875265.3</v>
      </c>
    </row>
    <row r="534" spans="1:8" ht="35.1" customHeight="1" x14ac:dyDescent="0.25">
      <c r="A534" s="16" t="s">
        <v>66</v>
      </c>
      <c r="B534" s="9">
        <v>3000</v>
      </c>
      <c r="C534" s="10">
        <v>3004570.3</v>
      </c>
      <c r="D534" s="10">
        <v>3004570.3</v>
      </c>
      <c r="E534" s="10">
        <v>1922169.5</v>
      </c>
      <c r="F534" s="10">
        <v>1609924.16</v>
      </c>
      <c r="G534" s="10">
        <f t="shared" si="143"/>
        <v>4926739.8</v>
      </c>
      <c r="H534" s="10">
        <f t="shared" si="144"/>
        <v>4614494.46</v>
      </c>
    </row>
    <row r="535" spans="1:8" x14ac:dyDescent="0.25">
      <c r="A535" s="16" t="s">
        <v>57</v>
      </c>
      <c r="B535" s="9">
        <v>3200</v>
      </c>
      <c r="C535" s="10">
        <v>3004570.3</v>
      </c>
      <c r="D535" s="10">
        <v>3004570.3</v>
      </c>
      <c r="E535" s="10">
        <v>1922169.5</v>
      </c>
      <c r="F535" s="10">
        <v>1609924.16</v>
      </c>
      <c r="G535" s="10">
        <f t="shared" si="143"/>
        <v>4926739.8</v>
      </c>
      <c r="H535" s="10">
        <f t="shared" si="144"/>
        <v>4614494.46</v>
      </c>
    </row>
    <row r="536" spans="1:8" ht="31.5" x14ac:dyDescent="0.25">
      <c r="A536" s="16" t="s">
        <v>59</v>
      </c>
      <c r="B536" s="9">
        <v>3220</v>
      </c>
      <c r="C536" s="10">
        <v>3004570.3</v>
      </c>
      <c r="D536" s="10">
        <v>3004570.3</v>
      </c>
      <c r="E536" s="10">
        <v>1922169.5</v>
      </c>
      <c r="F536" s="10">
        <v>1609924.16</v>
      </c>
      <c r="G536" s="10">
        <f t="shared" si="143"/>
        <v>4926739.8</v>
      </c>
      <c r="H536" s="10">
        <f t="shared" si="144"/>
        <v>4614494.46</v>
      </c>
    </row>
    <row r="537" spans="1:8" ht="40.5" customHeight="1" x14ac:dyDescent="0.25">
      <c r="A537" s="18">
        <v>2211220</v>
      </c>
      <c r="B537" s="19" t="s">
        <v>78</v>
      </c>
      <c r="C537" s="20">
        <v>0</v>
      </c>
      <c r="D537" s="20">
        <v>0</v>
      </c>
      <c r="E537" s="20">
        <v>0</v>
      </c>
      <c r="F537" s="20">
        <v>0</v>
      </c>
      <c r="G537" s="20">
        <v>0</v>
      </c>
      <c r="H537" s="21">
        <v>0</v>
      </c>
    </row>
    <row r="538" spans="1:8" x14ac:dyDescent="0.25">
      <c r="A538" s="16" t="s">
        <v>63</v>
      </c>
      <c r="B538" s="9"/>
      <c r="C538" s="10">
        <v>304595.3</v>
      </c>
      <c r="D538" s="10">
        <v>304200.53999999998</v>
      </c>
      <c r="E538" s="10">
        <v>185009.4</v>
      </c>
      <c r="F538" s="10">
        <v>183713.05</v>
      </c>
      <c r="G538" s="10">
        <f t="shared" ref="G538" si="145">C538+E538</f>
        <v>489604.69999999995</v>
      </c>
      <c r="H538" s="10">
        <f t="shared" ref="H538" si="146">D538+F538</f>
        <v>487913.58999999997</v>
      </c>
    </row>
    <row r="539" spans="1:8" ht="31.5" customHeight="1" x14ac:dyDescent="0.25">
      <c r="A539" s="16" t="s">
        <v>73</v>
      </c>
      <c r="B539" s="9">
        <v>2000</v>
      </c>
      <c r="C539" s="10">
        <v>304595.3</v>
      </c>
      <c r="D539" s="10">
        <v>304200.53999999998</v>
      </c>
      <c r="E539" s="10">
        <v>185009.4</v>
      </c>
      <c r="F539" s="10">
        <v>183713.05</v>
      </c>
      <c r="G539" s="10">
        <f t="shared" ref="G539:G541" si="147">C539+E539</f>
        <v>489604.69999999995</v>
      </c>
      <c r="H539" s="10">
        <f t="shared" ref="H539:H541" si="148">D539+F539</f>
        <v>487913.58999999997</v>
      </c>
    </row>
    <row r="540" spans="1:8" x14ac:dyDescent="0.25">
      <c r="A540" s="16" t="s">
        <v>41</v>
      </c>
      <c r="B540" s="9">
        <v>2600</v>
      </c>
      <c r="C540" s="10">
        <v>304595.3</v>
      </c>
      <c r="D540" s="10">
        <v>304200.53999999998</v>
      </c>
      <c r="E540" s="10">
        <v>185009.4</v>
      </c>
      <c r="F540" s="10">
        <v>183713.05</v>
      </c>
      <c r="G540" s="10">
        <f t="shared" si="147"/>
        <v>489604.69999999995</v>
      </c>
      <c r="H540" s="10">
        <f t="shared" si="148"/>
        <v>487913.58999999997</v>
      </c>
    </row>
    <row r="541" spans="1:8" ht="31.5" x14ac:dyDescent="0.25">
      <c r="A541" s="16" t="s">
        <v>43</v>
      </c>
      <c r="B541" s="9">
        <v>2620</v>
      </c>
      <c r="C541" s="10">
        <v>304595.3</v>
      </c>
      <c r="D541" s="10">
        <v>304200.53999999998</v>
      </c>
      <c r="E541" s="10">
        <v>185009.4</v>
      </c>
      <c r="F541" s="10">
        <v>183713.05</v>
      </c>
      <c r="G541" s="10">
        <f t="shared" si="147"/>
        <v>489604.69999999995</v>
      </c>
      <c r="H541" s="10">
        <f t="shared" si="148"/>
        <v>487913.58999999997</v>
      </c>
    </row>
    <row r="542" spans="1:8" ht="37.5" customHeight="1" x14ac:dyDescent="0.25">
      <c r="A542" s="18">
        <v>2211230</v>
      </c>
      <c r="B542" s="19" t="s">
        <v>84</v>
      </c>
      <c r="C542" s="20">
        <v>0</v>
      </c>
      <c r="D542" s="20">
        <v>0</v>
      </c>
      <c r="E542" s="20">
        <v>0</v>
      </c>
      <c r="F542" s="20">
        <v>0</v>
      </c>
      <c r="G542" s="20">
        <v>0</v>
      </c>
      <c r="H542" s="21">
        <v>0</v>
      </c>
    </row>
    <row r="543" spans="1:8" x14ac:dyDescent="0.25">
      <c r="A543" s="16" t="s">
        <v>23</v>
      </c>
      <c r="B543" s="9"/>
      <c r="C543" s="10">
        <v>150000</v>
      </c>
      <c r="D543" s="10">
        <v>98899.59</v>
      </c>
      <c r="E543" s="10">
        <v>0</v>
      </c>
      <c r="F543" s="10">
        <v>0</v>
      </c>
      <c r="G543" s="10">
        <f t="shared" ref="G543" si="149">C543+E543</f>
        <v>150000</v>
      </c>
      <c r="H543" s="10">
        <f t="shared" ref="H543" si="150">D543+F543</f>
        <v>98899.59</v>
      </c>
    </row>
    <row r="544" spans="1:8" ht="31.5" customHeight="1" x14ac:dyDescent="0.25">
      <c r="A544" s="16" t="s">
        <v>24</v>
      </c>
      <c r="B544" s="9">
        <v>2000</v>
      </c>
      <c r="C544" s="10">
        <v>150000</v>
      </c>
      <c r="D544" s="10">
        <v>98899.59</v>
      </c>
      <c r="E544" s="10">
        <v>0</v>
      </c>
      <c r="F544" s="10">
        <v>0</v>
      </c>
      <c r="G544" s="10">
        <f t="shared" ref="G544:G546" si="151">C544+E544</f>
        <v>150000</v>
      </c>
      <c r="H544" s="10">
        <f t="shared" ref="H544:H546" si="152">D544+F544</f>
        <v>98899.59</v>
      </c>
    </row>
    <row r="545" spans="1:8" x14ac:dyDescent="0.25">
      <c r="A545" s="16" t="s">
        <v>41</v>
      </c>
      <c r="B545" s="9">
        <v>2600</v>
      </c>
      <c r="C545" s="10">
        <v>150000</v>
      </c>
      <c r="D545" s="10">
        <v>98899.59</v>
      </c>
      <c r="E545" s="10">
        <v>0</v>
      </c>
      <c r="F545" s="10">
        <v>0</v>
      </c>
      <c r="G545" s="10">
        <f t="shared" si="151"/>
        <v>150000</v>
      </c>
      <c r="H545" s="10">
        <f t="shared" si="152"/>
        <v>98899.59</v>
      </c>
    </row>
    <row r="546" spans="1:8" ht="31.5" x14ac:dyDescent="0.25">
      <c r="A546" s="16" t="s">
        <v>43</v>
      </c>
      <c r="B546" s="9">
        <v>2620</v>
      </c>
      <c r="C546" s="10">
        <v>150000</v>
      </c>
      <c r="D546" s="10">
        <v>98899.59</v>
      </c>
      <c r="E546" s="10">
        <v>0</v>
      </c>
      <c r="F546" s="10">
        <v>0</v>
      </c>
      <c r="G546" s="10">
        <f t="shared" si="151"/>
        <v>150000</v>
      </c>
      <c r="H546" s="10">
        <f t="shared" si="152"/>
        <v>98899.59</v>
      </c>
    </row>
    <row r="547" spans="1:8" ht="39.75" customHeight="1" x14ac:dyDescent="0.25">
      <c r="A547" s="18">
        <v>2211340</v>
      </c>
      <c r="B547" s="19" t="s">
        <v>109</v>
      </c>
      <c r="C547" s="20">
        <v>0</v>
      </c>
      <c r="D547" s="20">
        <v>0</v>
      </c>
      <c r="E547" s="20">
        <v>0</v>
      </c>
      <c r="F547" s="20">
        <v>0</v>
      </c>
      <c r="G547" s="20">
        <v>0</v>
      </c>
      <c r="H547" s="21">
        <v>0</v>
      </c>
    </row>
    <row r="548" spans="1:8" x14ac:dyDescent="0.25">
      <c r="A548" s="16" t="s">
        <v>63</v>
      </c>
      <c r="B548" s="9"/>
      <c r="C548" s="10">
        <v>0</v>
      </c>
      <c r="D548" s="10">
        <v>0</v>
      </c>
      <c r="E548" s="10">
        <v>6638.36</v>
      </c>
      <c r="F548" s="10">
        <v>6638.36</v>
      </c>
      <c r="G548" s="10">
        <f t="shared" ref="G548" si="153">C548+E548</f>
        <v>6638.36</v>
      </c>
      <c r="H548" s="10">
        <f t="shared" ref="H548" si="154">D548+F548</f>
        <v>6638.36</v>
      </c>
    </row>
    <row r="549" spans="1:8" ht="37.5" customHeight="1" x14ac:dyDescent="0.25">
      <c r="A549" s="16" t="s">
        <v>66</v>
      </c>
      <c r="B549" s="9">
        <v>3000</v>
      </c>
      <c r="C549" s="10">
        <v>0</v>
      </c>
      <c r="D549" s="10">
        <v>0</v>
      </c>
      <c r="E549" s="10">
        <v>6638.36</v>
      </c>
      <c r="F549" s="10">
        <v>6638.36</v>
      </c>
      <c r="G549" s="10">
        <f t="shared" ref="G549:G551" si="155">C549+E549</f>
        <v>6638.36</v>
      </c>
      <c r="H549" s="10">
        <f t="shared" ref="H549:H551" si="156">D549+F549</f>
        <v>6638.36</v>
      </c>
    </row>
    <row r="550" spans="1:8" x14ac:dyDescent="0.25">
      <c r="A550" s="16" t="s">
        <v>57</v>
      </c>
      <c r="B550" s="9">
        <v>3200</v>
      </c>
      <c r="C550" s="10">
        <v>0</v>
      </c>
      <c r="D550" s="10">
        <v>0</v>
      </c>
      <c r="E550" s="10">
        <v>6638.36</v>
      </c>
      <c r="F550" s="10">
        <v>6638.36</v>
      </c>
      <c r="G550" s="10">
        <f t="shared" si="155"/>
        <v>6638.36</v>
      </c>
      <c r="H550" s="10">
        <f t="shared" si="156"/>
        <v>6638.36</v>
      </c>
    </row>
    <row r="551" spans="1:8" ht="31.5" x14ac:dyDescent="0.25">
      <c r="A551" s="16" t="s">
        <v>59</v>
      </c>
      <c r="B551" s="9">
        <v>3220</v>
      </c>
      <c r="C551" s="10">
        <v>0</v>
      </c>
      <c r="D551" s="10">
        <v>0</v>
      </c>
      <c r="E551" s="10">
        <v>6638.36</v>
      </c>
      <c r="F551" s="10">
        <v>6638.36</v>
      </c>
      <c r="G551" s="10">
        <f t="shared" si="155"/>
        <v>6638.36</v>
      </c>
      <c r="H551" s="10">
        <f t="shared" si="156"/>
        <v>6638.36</v>
      </c>
    </row>
    <row r="552" spans="1:8" ht="41.25" customHeight="1" x14ac:dyDescent="0.25">
      <c r="A552" s="18">
        <v>2211350</v>
      </c>
      <c r="B552" s="19" t="s">
        <v>110</v>
      </c>
      <c r="C552" s="20">
        <v>0</v>
      </c>
      <c r="D552" s="20">
        <v>0</v>
      </c>
      <c r="E552" s="20">
        <v>0</v>
      </c>
      <c r="F552" s="20">
        <v>0</v>
      </c>
      <c r="G552" s="20">
        <v>0</v>
      </c>
      <c r="H552" s="21">
        <v>0</v>
      </c>
    </row>
    <row r="553" spans="1:8" x14ac:dyDescent="0.25">
      <c r="A553" s="16" t="s">
        <v>63</v>
      </c>
      <c r="B553" s="9"/>
      <c r="C553" s="10">
        <v>0</v>
      </c>
      <c r="D553" s="10">
        <v>0</v>
      </c>
      <c r="E553" s="10">
        <v>46350</v>
      </c>
      <c r="F553" s="10">
        <v>41171.89</v>
      </c>
      <c r="G553" s="10">
        <f t="shared" ref="G553" si="157">C553+E553</f>
        <v>46350</v>
      </c>
      <c r="H553" s="10">
        <f t="shared" ref="H553" si="158">D553+F553</f>
        <v>41171.89</v>
      </c>
    </row>
    <row r="554" spans="1:8" ht="45" customHeight="1" x14ac:dyDescent="0.25">
      <c r="A554" s="16" t="s">
        <v>66</v>
      </c>
      <c r="B554" s="9">
        <v>3000</v>
      </c>
      <c r="C554" s="10">
        <v>0</v>
      </c>
      <c r="D554" s="10">
        <v>0</v>
      </c>
      <c r="E554" s="10">
        <v>46350</v>
      </c>
      <c r="F554" s="10">
        <v>41171.89</v>
      </c>
      <c r="G554" s="10">
        <f t="shared" ref="G554:G556" si="159">C554+E554</f>
        <v>46350</v>
      </c>
      <c r="H554" s="10">
        <f t="shared" ref="H554:H556" si="160">D554+F554</f>
        <v>41171.89</v>
      </c>
    </row>
    <row r="555" spans="1:8" x14ac:dyDescent="0.25">
      <c r="A555" s="16" t="s">
        <v>57</v>
      </c>
      <c r="B555" s="9">
        <v>3200</v>
      </c>
      <c r="C555" s="10">
        <v>0</v>
      </c>
      <c r="D555" s="10">
        <v>0</v>
      </c>
      <c r="E555" s="10">
        <v>46350</v>
      </c>
      <c r="F555" s="10">
        <v>41171.89</v>
      </c>
      <c r="G555" s="10">
        <f t="shared" si="159"/>
        <v>46350</v>
      </c>
      <c r="H555" s="10">
        <f t="shared" si="160"/>
        <v>41171.89</v>
      </c>
    </row>
    <row r="556" spans="1:8" ht="31.5" x14ac:dyDescent="0.25">
      <c r="A556" s="16" t="s">
        <v>59</v>
      </c>
      <c r="B556" s="9">
        <v>3220</v>
      </c>
      <c r="C556" s="10">
        <v>0</v>
      </c>
      <c r="D556" s="10">
        <v>0</v>
      </c>
      <c r="E556" s="10">
        <v>46350</v>
      </c>
      <c r="F556" s="10">
        <v>41171.89</v>
      </c>
      <c r="G556" s="10">
        <f t="shared" si="159"/>
        <v>46350</v>
      </c>
      <c r="H556" s="10">
        <f t="shared" si="160"/>
        <v>41171.89</v>
      </c>
    </row>
    <row r="557" spans="1:8" ht="51" customHeight="1" x14ac:dyDescent="0.25">
      <c r="A557" s="18">
        <v>2211360</v>
      </c>
      <c r="B557" s="19" t="s">
        <v>86</v>
      </c>
      <c r="C557" s="20">
        <v>0</v>
      </c>
      <c r="D557" s="20">
        <v>0</v>
      </c>
      <c r="E557" s="20">
        <v>0</v>
      </c>
      <c r="F557" s="20">
        <v>0</v>
      </c>
      <c r="G557" s="20">
        <v>0</v>
      </c>
      <c r="H557" s="21">
        <v>0</v>
      </c>
    </row>
    <row r="558" spans="1:8" x14ac:dyDescent="0.25">
      <c r="A558" s="16" t="s">
        <v>23</v>
      </c>
      <c r="B558" s="9"/>
      <c r="C558" s="10">
        <v>3080907.7</v>
      </c>
      <c r="D558" s="10">
        <v>1664744.54</v>
      </c>
      <c r="E558" s="10">
        <f>E559</f>
        <v>100000</v>
      </c>
      <c r="F558" s="10">
        <v>0</v>
      </c>
      <c r="G558" s="10">
        <f t="shared" ref="G558" si="161">C558+E558</f>
        <v>3180907.7</v>
      </c>
      <c r="H558" s="10">
        <f t="shared" ref="H558" si="162">D558+F558</f>
        <v>1664744.54</v>
      </c>
    </row>
    <row r="559" spans="1:8" ht="39" customHeight="1" x14ac:dyDescent="0.25">
      <c r="A559" s="16" t="s">
        <v>24</v>
      </c>
      <c r="B559" s="9">
        <v>2000</v>
      </c>
      <c r="C559" s="10">
        <v>3080907.7</v>
      </c>
      <c r="D559" s="10">
        <v>1664744.54</v>
      </c>
      <c r="E559" s="10">
        <f>E561</f>
        <v>100000</v>
      </c>
      <c r="F559" s="10">
        <v>0</v>
      </c>
      <c r="G559" s="10">
        <f t="shared" ref="G559:G561" si="163">C559+E559</f>
        <v>3180907.7</v>
      </c>
      <c r="H559" s="10">
        <f t="shared" ref="H559:H561" si="164">D559+F559</f>
        <v>1664744.54</v>
      </c>
    </row>
    <row r="560" spans="1:8" x14ac:dyDescent="0.25">
      <c r="A560" s="16" t="s">
        <v>41</v>
      </c>
      <c r="B560" s="9">
        <v>2600</v>
      </c>
      <c r="C560" s="10">
        <v>3080907.7</v>
      </c>
      <c r="D560" s="10">
        <v>1664744.54</v>
      </c>
      <c r="E560" s="10">
        <f>E561</f>
        <v>100000</v>
      </c>
      <c r="F560" s="10">
        <v>0</v>
      </c>
      <c r="G560" s="10">
        <f t="shared" si="163"/>
        <v>3180907.7</v>
      </c>
      <c r="H560" s="10">
        <f t="shared" si="164"/>
        <v>1664744.54</v>
      </c>
    </row>
    <row r="561" spans="1:8" ht="31.5" x14ac:dyDescent="0.25">
      <c r="A561" s="16" t="s">
        <v>43</v>
      </c>
      <c r="B561" s="9">
        <v>2620</v>
      </c>
      <c r="C561" s="10">
        <v>3080907.7</v>
      </c>
      <c r="D561" s="10">
        <v>1664744.54</v>
      </c>
      <c r="E561" s="10">
        <v>100000</v>
      </c>
      <c r="F561" s="10">
        <v>0</v>
      </c>
      <c r="G561" s="10">
        <f t="shared" si="163"/>
        <v>3180907.7</v>
      </c>
      <c r="H561" s="10">
        <f t="shared" si="164"/>
        <v>1664744.54</v>
      </c>
    </row>
    <row r="562" spans="1:8" ht="45" customHeight="1" x14ac:dyDescent="0.25">
      <c r="A562" s="18">
        <v>2211370</v>
      </c>
      <c r="B562" s="19" t="s">
        <v>100</v>
      </c>
      <c r="C562" s="20">
        <v>0</v>
      </c>
      <c r="D562" s="20">
        <v>0</v>
      </c>
      <c r="E562" s="20">
        <v>0</v>
      </c>
      <c r="F562" s="20">
        <v>0</v>
      </c>
      <c r="G562" s="20">
        <v>0</v>
      </c>
      <c r="H562" s="21">
        <v>0</v>
      </c>
    </row>
    <row r="563" spans="1:8" x14ac:dyDescent="0.25">
      <c r="A563" s="16" t="s">
        <v>23</v>
      </c>
      <c r="B563" s="9"/>
      <c r="C563" s="10">
        <v>11480960.6</v>
      </c>
      <c r="D563" s="10">
        <v>10569373.470000001</v>
      </c>
      <c r="E563" s="10">
        <v>0</v>
      </c>
      <c r="F563" s="10">
        <v>0</v>
      </c>
      <c r="G563" s="10">
        <f t="shared" ref="G563" si="165">C563+E563</f>
        <v>11480960.6</v>
      </c>
      <c r="H563" s="10">
        <f t="shared" ref="H563" si="166">D563+F563</f>
        <v>10569373.470000001</v>
      </c>
    </row>
    <row r="564" spans="1:8" ht="45" customHeight="1" x14ac:dyDescent="0.25">
      <c r="A564" s="16" t="s">
        <v>24</v>
      </c>
      <c r="B564" s="9">
        <v>2000</v>
      </c>
      <c r="C564" s="10">
        <v>11480960.6</v>
      </c>
      <c r="D564" s="10">
        <v>10569373.470000001</v>
      </c>
      <c r="E564" s="10">
        <v>0</v>
      </c>
      <c r="F564" s="10">
        <v>0</v>
      </c>
      <c r="G564" s="10">
        <f t="shared" ref="G564:G566" si="167">C564+E564</f>
        <v>11480960.6</v>
      </c>
      <c r="H564" s="10">
        <f t="shared" ref="H564:H566" si="168">D564+F564</f>
        <v>10569373.470000001</v>
      </c>
    </row>
    <row r="565" spans="1:8" x14ac:dyDescent="0.25">
      <c r="A565" s="16" t="s">
        <v>41</v>
      </c>
      <c r="B565" s="9">
        <v>2600</v>
      </c>
      <c r="C565" s="10">
        <v>11480960.6</v>
      </c>
      <c r="D565" s="10">
        <v>10569373.470000001</v>
      </c>
      <c r="E565" s="10">
        <v>0</v>
      </c>
      <c r="F565" s="10">
        <v>0</v>
      </c>
      <c r="G565" s="10">
        <f t="shared" si="167"/>
        <v>11480960.6</v>
      </c>
      <c r="H565" s="10">
        <f t="shared" si="168"/>
        <v>10569373.470000001</v>
      </c>
    </row>
    <row r="566" spans="1:8" ht="31.5" x14ac:dyDescent="0.25">
      <c r="A566" s="16" t="s">
        <v>43</v>
      </c>
      <c r="B566" s="9">
        <v>2620</v>
      </c>
      <c r="C566" s="10">
        <v>11480960.6</v>
      </c>
      <c r="D566" s="10">
        <v>10569373.470000001</v>
      </c>
      <c r="E566" s="10">
        <v>0</v>
      </c>
      <c r="F566" s="10">
        <v>0</v>
      </c>
      <c r="G566" s="10">
        <f t="shared" si="167"/>
        <v>11480960.6</v>
      </c>
      <c r="H566" s="10">
        <f t="shared" si="168"/>
        <v>10569373.470000001</v>
      </c>
    </row>
    <row r="567" spans="1:8" ht="38.25" customHeight="1" x14ac:dyDescent="0.25">
      <c r="A567" s="18">
        <v>2211380</v>
      </c>
      <c r="B567" s="19" t="s">
        <v>111</v>
      </c>
      <c r="C567" s="20">
        <v>0</v>
      </c>
      <c r="D567" s="20">
        <v>0</v>
      </c>
      <c r="E567" s="20">
        <v>0</v>
      </c>
      <c r="F567" s="20">
        <v>0</v>
      </c>
      <c r="G567" s="20">
        <v>0</v>
      </c>
      <c r="H567" s="21">
        <v>0</v>
      </c>
    </row>
    <row r="568" spans="1:8" x14ac:dyDescent="0.25">
      <c r="A568" s="16" t="s">
        <v>63</v>
      </c>
      <c r="B568" s="9"/>
      <c r="C568" s="10">
        <v>0</v>
      </c>
      <c r="D568" s="10">
        <v>0</v>
      </c>
      <c r="E568" s="10">
        <v>286639.5</v>
      </c>
      <c r="F568" s="10">
        <v>282058.03999999998</v>
      </c>
      <c r="G568" s="10">
        <f t="shared" ref="G568" si="169">C568+E568</f>
        <v>286639.5</v>
      </c>
      <c r="H568" s="10">
        <f t="shared" ref="H568" si="170">D568+F568</f>
        <v>282058.03999999998</v>
      </c>
    </row>
    <row r="569" spans="1:8" ht="33.75" customHeight="1" x14ac:dyDescent="0.25">
      <c r="A569" s="16" t="s">
        <v>73</v>
      </c>
      <c r="B569" s="9">
        <v>2000</v>
      </c>
      <c r="C569" s="10">
        <v>0</v>
      </c>
      <c r="D569" s="10">
        <v>0</v>
      </c>
      <c r="E569" s="10">
        <v>286639.5</v>
      </c>
      <c r="F569" s="10">
        <v>282058.03999999998</v>
      </c>
      <c r="G569" s="10">
        <f t="shared" ref="G569:G571" si="171">C569+E569</f>
        <v>286639.5</v>
      </c>
      <c r="H569" s="10">
        <f t="shared" ref="H569:H571" si="172">D569+F569</f>
        <v>282058.03999999998</v>
      </c>
    </row>
    <row r="570" spans="1:8" x14ac:dyDescent="0.25">
      <c r="A570" s="16" t="s">
        <v>41</v>
      </c>
      <c r="B570" s="9">
        <v>2600</v>
      </c>
      <c r="C570" s="10">
        <v>0</v>
      </c>
      <c r="D570" s="10">
        <v>0</v>
      </c>
      <c r="E570" s="10">
        <v>286639.5</v>
      </c>
      <c r="F570" s="10">
        <v>282058.03999999998</v>
      </c>
      <c r="G570" s="10">
        <f t="shared" si="171"/>
        <v>286639.5</v>
      </c>
      <c r="H570" s="10">
        <f t="shared" si="172"/>
        <v>282058.03999999998</v>
      </c>
    </row>
    <row r="571" spans="1:8" ht="31.5" x14ac:dyDescent="0.25">
      <c r="A571" s="16" t="s">
        <v>43</v>
      </c>
      <c r="B571" s="9">
        <v>2620</v>
      </c>
      <c r="C571" s="10">
        <v>0</v>
      </c>
      <c r="D571" s="10">
        <v>0</v>
      </c>
      <c r="E571" s="10">
        <v>286639.5</v>
      </c>
      <c r="F571" s="10">
        <v>282058.03999999998</v>
      </c>
      <c r="G571" s="10">
        <f t="shared" si="171"/>
        <v>286639.5</v>
      </c>
      <c r="H571" s="10">
        <f t="shared" si="172"/>
        <v>282058.03999999998</v>
      </c>
    </row>
    <row r="572" spans="1:8" ht="39.75" customHeight="1" x14ac:dyDescent="0.25">
      <c r="A572" s="18">
        <v>2211390</v>
      </c>
      <c r="B572" s="19" t="s">
        <v>112</v>
      </c>
      <c r="C572" s="20">
        <v>0</v>
      </c>
      <c r="D572" s="20">
        <v>0</v>
      </c>
      <c r="E572" s="20">
        <v>0</v>
      </c>
      <c r="F572" s="20">
        <v>0</v>
      </c>
      <c r="G572" s="20">
        <v>0</v>
      </c>
      <c r="H572" s="21">
        <v>0</v>
      </c>
    </row>
    <row r="573" spans="1:8" x14ac:dyDescent="0.25">
      <c r="A573" s="16" t="s">
        <v>63</v>
      </c>
      <c r="B573" s="9"/>
      <c r="C573" s="10">
        <v>0</v>
      </c>
      <c r="D573" s="10">
        <v>0</v>
      </c>
      <c r="E573" s="10">
        <v>4920.2</v>
      </c>
      <c r="F573" s="10">
        <v>4841.95</v>
      </c>
      <c r="G573" s="10">
        <f t="shared" ref="G573" si="173">C573+E573</f>
        <v>4920.2</v>
      </c>
      <c r="H573" s="10">
        <f t="shared" ref="H573" si="174">D573+F573</f>
        <v>4841.95</v>
      </c>
    </row>
    <row r="574" spans="1:8" ht="45.95" customHeight="1" x14ac:dyDescent="0.25">
      <c r="A574" s="16" t="s">
        <v>73</v>
      </c>
      <c r="B574" s="9">
        <v>2000</v>
      </c>
      <c r="C574" s="10">
        <v>0</v>
      </c>
      <c r="D574" s="10">
        <v>0</v>
      </c>
      <c r="E574" s="10">
        <v>4920.2</v>
      </c>
      <c r="F574" s="10">
        <v>4841.95</v>
      </c>
      <c r="G574" s="10">
        <f t="shared" ref="G574:G576" si="175">C574+E574</f>
        <v>4920.2</v>
      </c>
      <c r="H574" s="10">
        <f t="shared" ref="H574:H576" si="176">D574+F574</f>
        <v>4841.95</v>
      </c>
    </row>
    <row r="575" spans="1:8" x14ac:dyDescent="0.25">
      <c r="A575" s="16" t="s">
        <v>41</v>
      </c>
      <c r="B575" s="9">
        <v>2600</v>
      </c>
      <c r="C575" s="10">
        <v>0</v>
      </c>
      <c r="D575" s="10">
        <v>0</v>
      </c>
      <c r="E575" s="10">
        <v>4920.2</v>
      </c>
      <c r="F575" s="10">
        <v>4841.95</v>
      </c>
      <c r="G575" s="10">
        <f t="shared" si="175"/>
        <v>4920.2</v>
      </c>
      <c r="H575" s="10">
        <f t="shared" si="176"/>
        <v>4841.95</v>
      </c>
    </row>
    <row r="576" spans="1:8" ht="31.5" x14ac:dyDescent="0.25">
      <c r="A576" s="16" t="s">
        <v>43</v>
      </c>
      <c r="B576" s="9">
        <v>2620</v>
      </c>
      <c r="C576" s="10">
        <v>0</v>
      </c>
      <c r="D576" s="10">
        <v>0</v>
      </c>
      <c r="E576" s="10">
        <v>4920.2</v>
      </c>
      <c r="F576" s="10">
        <v>4841.95</v>
      </c>
      <c r="G576" s="10">
        <f t="shared" si="175"/>
        <v>4920.2</v>
      </c>
      <c r="H576" s="10">
        <f t="shared" si="176"/>
        <v>4841.95</v>
      </c>
    </row>
    <row r="577" spans="1:8" ht="54.75" customHeight="1" x14ac:dyDescent="0.25">
      <c r="A577" s="18">
        <v>2211800</v>
      </c>
      <c r="B577" s="19" t="s">
        <v>113</v>
      </c>
      <c r="C577" s="20">
        <v>0</v>
      </c>
      <c r="D577" s="20">
        <v>0</v>
      </c>
      <c r="E577" s="20">
        <v>0</v>
      </c>
      <c r="F577" s="20">
        <v>0</v>
      </c>
      <c r="G577" s="20">
        <v>0</v>
      </c>
      <c r="H577" s="21">
        <v>0</v>
      </c>
    </row>
    <row r="578" spans="1:8" x14ac:dyDescent="0.25">
      <c r="A578" s="16" t="s">
        <v>23</v>
      </c>
      <c r="B578" s="9"/>
      <c r="C578" s="10">
        <v>540000</v>
      </c>
      <c r="D578" s="10">
        <v>438353.07</v>
      </c>
      <c r="E578" s="10">
        <v>0</v>
      </c>
      <c r="F578" s="10">
        <v>0</v>
      </c>
      <c r="G578" s="10">
        <f t="shared" ref="G578" si="177">C578+E578</f>
        <v>540000</v>
      </c>
      <c r="H578" s="10">
        <f t="shared" ref="H578" si="178">D578+F578</f>
        <v>438353.07</v>
      </c>
    </row>
    <row r="579" spans="1:8" ht="72" customHeight="1" x14ac:dyDescent="0.25">
      <c r="A579" s="16" t="s">
        <v>49</v>
      </c>
      <c r="B579" s="9">
        <v>3000</v>
      </c>
      <c r="C579" s="10">
        <v>540000</v>
      </c>
      <c r="D579" s="10">
        <v>438353.07</v>
      </c>
      <c r="E579" s="10">
        <v>0</v>
      </c>
      <c r="F579" s="10">
        <v>0</v>
      </c>
      <c r="G579" s="10">
        <f t="shared" ref="G579:G581" si="179">C579+E579</f>
        <v>540000</v>
      </c>
      <c r="H579" s="10">
        <f t="shared" ref="H579:H581" si="180">D579+F579</f>
        <v>438353.07</v>
      </c>
    </row>
    <row r="580" spans="1:8" x14ac:dyDescent="0.25">
      <c r="A580" s="16" t="s">
        <v>57</v>
      </c>
      <c r="B580" s="9">
        <v>3200</v>
      </c>
      <c r="C580" s="10">
        <v>540000</v>
      </c>
      <c r="D580" s="10">
        <v>438353.07</v>
      </c>
      <c r="E580" s="10">
        <v>0</v>
      </c>
      <c r="F580" s="10">
        <v>0</v>
      </c>
      <c r="G580" s="10">
        <f t="shared" si="179"/>
        <v>540000</v>
      </c>
      <c r="H580" s="10">
        <f t="shared" si="180"/>
        <v>438353.07</v>
      </c>
    </row>
    <row r="581" spans="1:8" ht="31.5" x14ac:dyDescent="0.25">
      <c r="A581" s="16" t="s">
        <v>59</v>
      </c>
      <c r="B581" s="9">
        <v>3220</v>
      </c>
      <c r="C581" s="10">
        <v>540000</v>
      </c>
      <c r="D581" s="10">
        <v>438353.07</v>
      </c>
      <c r="E581" s="10">
        <v>0</v>
      </c>
      <c r="F581" s="10">
        <v>0</v>
      </c>
      <c r="G581" s="10">
        <f t="shared" si="179"/>
        <v>540000</v>
      </c>
      <c r="H581" s="10">
        <f t="shared" si="180"/>
        <v>438353.07</v>
      </c>
    </row>
    <row r="582" spans="1:8" ht="73.5" customHeight="1" x14ac:dyDescent="0.25">
      <c r="A582" s="18">
        <v>2211810</v>
      </c>
      <c r="B582" s="19" t="s">
        <v>114</v>
      </c>
      <c r="C582" s="20">
        <v>0</v>
      </c>
      <c r="D582" s="20">
        <v>0</v>
      </c>
      <c r="E582" s="20">
        <v>0</v>
      </c>
      <c r="F582" s="20">
        <v>0</v>
      </c>
      <c r="G582" s="20">
        <v>0</v>
      </c>
      <c r="H582" s="21">
        <v>0</v>
      </c>
    </row>
    <row r="583" spans="1:8" x14ac:dyDescent="0.25">
      <c r="A583" s="16" t="s">
        <v>23</v>
      </c>
      <c r="B583" s="9"/>
      <c r="C583" s="10">
        <v>6200000</v>
      </c>
      <c r="D583" s="10">
        <v>4237487.3099999996</v>
      </c>
      <c r="E583" s="10">
        <v>0</v>
      </c>
      <c r="F583" s="10">
        <v>0</v>
      </c>
      <c r="G583" s="10">
        <f t="shared" ref="G583" si="181">C583+E583</f>
        <v>6200000</v>
      </c>
      <c r="H583" s="10">
        <f t="shared" ref="H583" si="182">D583+F583</f>
        <v>4237487.3099999996</v>
      </c>
    </row>
    <row r="584" spans="1:8" ht="67.5" customHeight="1" x14ac:dyDescent="0.25">
      <c r="A584" s="16" t="s">
        <v>49</v>
      </c>
      <c r="B584" s="9">
        <v>3000</v>
      </c>
      <c r="C584" s="10">
        <v>6200000</v>
      </c>
      <c r="D584" s="10">
        <v>4237487.3099999996</v>
      </c>
      <c r="E584" s="10">
        <v>0</v>
      </c>
      <c r="F584" s="10">
        <v>0</v>
      </c>
      <c r="G584" s="10">
        <f t="shared" ref="G584:G586" si="183">C584+E584</f>
        <v>6200000</v>
      </c>
      <c r="H584" s="10">
        <f t="shared" ref="H584:H586" si="184">D584+F584</f>
        <v>4237487.3099999996</v>
      </c>
    </row>
    <row r="585" spans="1:8" x14ac:dyDescent="0.25">
      <c r="A585" s="16" t="s">
        <v>57</v>
      </c>
      <c r="B585" s="9">
        <v>3200</v>
      </c>
      <c r="C585" s="10">
        <v>6200000</v>
      </c>
      <c r="D585" s="10">
        <v>4237487.3099999996</v>
      </c>
      <c r="E585" s="10">
        <v>0</v>
      </c>
      <c r="F585" s="10">
        <v>0</v>
      </c>
      <c r="G585" s="10">
        <f t="shared" si="183"/>
        <v>6200000</v>
      </c>
      <c r="H585" s="10">
        <f t="shared" si="184"/>
        <v>4237487.3099999996</v>
      </c>
    </row>
    <row r="586" spans="1:8" ht="31.5" x14ac:dyDescent="0.25">
      <c r="A586" s="16" t="s">
        <v>59</v>
      </c>
      <c r="B586" s="9">
        <v>3220</v>
      </c>
      <c r="C586" s="10">
        <v>6200000</v>
      </c>
      <c r="D586" s="10">
        <v>4237487.3099999996</v>
      </c>
      <c r="E586" s="10">
        <v>0</v>
      </c>
      <c r="F586" s="10">
        <v>0</v>
      </c>
      <c r="G586" s="10">
        <f t="shared" si="183"/>
        <v>6200000</v>
      </c>
      <c r="H586" s="10">
        <f t="shared" si="184"/>
        <v>4237487.3099999996</v>
      </c>
    </row>
    <row r="587" spans="1:8" ht="67.5" customHeight="1" x14ac:dyDescent="0.25">
      <c r="A587" s="18">
        <v>2211820</v>
      </c>
      <c r="B587" s="19" t="s">
        <v>115</v>
      </c>
      <c r="C587" s="20">
        <v>0</v>
      </c>
      <c r="D587" s="20">
        <v>0</v>
      </c>
      <c r="E587" s="20">
        <v>0</v>
      </c>
      <c r="F587" s="20">
        <v>0</v>
      </c>
      <c r="G587" s="20">
        <v>0</v>
      </c>
      <c r="H587" s="21">
        <v>0</v>
      </c>
    </row>
    <row r="588" spans="1:8" x14ac:dyDescent="0.25">
      <c r="A588" s="16" t="s">
        <v>23</v>
      </c>
      <c r="B588" s="9"/>
      <c r="C588" s="10">
        <v>960000</v>
      </c>
      <c r="D588" s="10">
        <v>620598.06000000006</v>
      </c>
      <c r="E588" s="10">
        <v>0</v>
      </c>
      <c r="F588" s="10">
        <v>0</v>
      </c>
      <c r="G588" s="10">
        <f t="shared" ref="G588" si="185">C588+E588</f>
        <v>960000</v>
      </c>
      <c r="H588" s="10">
        <f t="shared" ref="H588" si="186">D588+F588</f>
        <v>620598.06000000006</v>
      </c>
    </row>
    <row r="589" spans="1:8" ht="42.6" customHeight="1" x14ac:dyDescent="0.25">
      <c r="A589" s="16" t="s">
        <v>49</v>
      </c>
      <c r="B589" s="9">
        <v>3000</v>
      </c>
      <c r="C589" s="10">
        <v>960000</v>
      </c>
      <c r="D589" s="10">
        <v>620598.06000000006</v>
      </c>
      <c r="E589" s="10">
        <v>0</v>
      </c>
      <c r="F589" s="10">
        <v>0</v>
      </c>
      <c r="G589" s="10">
        <f t="shared" ref="G589:G591" si="187">C589+E589</f>
        <v>960000</v>
      </c>
      <c r="H589" s="10">
        <f t="shared" ref="H589:H591" si="188">D589+F589</f>
        <v>620598.06000000006</v>
      </c>
    </row>
    <row r="590" spans="1:8" x14ac:dyDescent="0.25">
      <c r="A590" s="16" t="s">
        <v>57</v>
      </c>
      <c r="B590" s="9">
        <v>3200</v>
      </c>
      <c r="C590" s="10">
        <v>960000</v>
      </c>
      <c r="D590" s="10">
        <v>620598.06000000006</v>
      </c>
      <c r="E590" s="10">
        <v>0</v>
      </c>
      <c r="F590" s="10">
        <v>0</v>
      </c>
      <c r="G590" s="10">
        <f t="shared" si="187"/>
        <v>960000</v>
      </c>
      <c r="H590" s="10">
        <f t="shared" si="188"/>
        <v>620598.06000000006</v>
      </c>
    </row>
    <row r="591" spans="1:8" ht="31.5" x14ac:dyDescent="0.25">
      <c r="A591" s="16" t="s">
        <v>59</v>
      </c>
      <c r="B591" s="9">
        <v>3220</v>
      </c>
      <c r="C591" s="10">
        <v>960000</v>
      </c>
      <c r="D591" s="10">
        <v>620598.06000000006</v>
      </c>
      <c r="E591" s="10">
        <v>0</v>
      </c>
      <c r="F591" s="10">
        <v>0</v>
      </c>
      <c r="G591" s="10">
        <f t="shared" si="187"/>
        <v>960000</v>
      </c>
      <c r="H591" s="10">
        <f t="shared" si="188"/>
        <v>620598.06000000006</v>
      </c>
    </row>
    <row r="592" spans="1:8" x14ac:dyDescent="0.25">
      <c r="A592" s="18">
        <v>2211830</v>
      </c>
      <c r="B592" s="19" t="s">
        <v>101</v>
      </c>
      <c r="C592" s="20">
        <v>0</v>
      </c>
      <c r="D592" s="20">
        <v>0</v>
      </c>
      <c r="E592" s="20">
        <v>0</v>
      </c>
      <c r="F592" s="20">
        <v>0</v>
      </c>
      <c r="G592" s="20">
        <v>0</v>
      </c>
      <c r="H592" s="21">
        <v>0</v>
      </c>
    </row>
    <row r="593" spans="1:8" x14ac:dyDescent="0.25">
      <c r="A593" s="16" t="s">
        <v>23</v>
      </c>
      <c r="B593" s="9"/>
      <c r="C593" s="10">
        <v>1600000</v>
      </c>
      <c r="D593" s="10">
        <v>1538981.63</v>
      </c>
      <c r="E593" s="10">
        <v>0</v>
      </c>
      <c r="F593" s="10">
        <v>0</v>
      </c>
      <c r="G593" s="10">
        <f t="shared" ref="G593" si="189">C593+E593</f>
        <v>1600000</v>
      </c>
      <c r="H593" s="10">
        <f t="shared" ref="H593" si="190">D593+F593</f>
        <v>1538981.63</v>
      </c>
    </row>
    <row r="594" spans="1:8" ht="62.25" customHeight="1" x14ac:dyDescent="0.25">
      <c r="A594" s="16" t="s">
        <v>49</v>
      </c>
      <c r="B594" s="9">
        <v>3000</v>
      </c>
      <c r="C594" s="10">
        <v>1600000</v>
      </c>
      <c r="D594" s="10">
        <v>1538981.63</v>
      </c>
      <c r="E594" s="10">
        <v>0</v>
      </c>
      <c r="F594" s="10">
        <v>0</v>
      </c>
      <c r="G594" s="10">
        <f t="shared" ref="G594:G596" si="191">C594+E594</f>
        <v>1600000</v>
      </c>
      <c r="H594" s="10">
        <f t="shared" ref="H594:H596" si="192">D594+F594</f>
        <v>1538981.63</v>
      </c>
    </row>
    <row r="595" spans="1:8" x14ac:dyDescent="0.25">
      <c r="A595" s="16" t="s">
        <v>57</v>
      </c>
      <c r="B595" s="9">
        <v>3200</v>
      </c>
      <c r="C595" s="10">
        <v>1600000</v>
      </c>
      <c r="D595" s="10">
        <v>1538981.63</v>
      </c>
      <c r="E595" s="10">
        <v>0</v>
      </c>
      <c r="F595" s="10">
        <v>0</v>
      </c>
      <c r="G595" s="10">
        <f t="shared" si="191"/>
        <v>1600000</v>
      </c>
      <c r="H595" s="10">
        <f t="shared" si="192"/>
        <v>1538981.63</v>
      </c>
    </row>
    <row r="596" spans="1:8" ht="31.5" x14ac:dyDescent="0.25">
      <c r="A596" s="16" t="s">
        <v>59</v>
      </c>
      <c r="B596" s="9">
        <v>3220</v>
      </c>
      <c r="C596" s="10">
        <v>1600000</v>
      </c>
      <c r="D596" s="10">
        <v>1538981.63</v>
      </c>
      <c r="E596" s="10">
        <v>0</v>
      </c>
      <c r="F596" s="10">
        <v>0</v>
      </c>
      <c r="G596" s="10">
        <f t="shared" si="191"/>
        <v>1600000</v>
      </c>
      <c r="H596" s="10">
        <f t="shared" si="192"/>
        <v>1538981.63</v>
      </c>
    </row>
    <row r="597" spans="1:8" ht="66" customHeight="1" x14ac:dyDescent="0.25">
      <c r="A597" s="18">
        <v>2211840</v>
      </c>
      <c r="B597" s="19" t="s">
        <v>116</v>
      </c>
      <c r="C597" s="20">
        <v>0</v>
      </c>
      <c r="D597" s="20">
        <v>0</v>
      </c>
      <c r="E597" s="20">
        <v>0</v>
      </c>
      <c r="F597" s="20">
        <v>0</v>
      </c>
      <c r="G597" s="20">
        <v>0</v>
      </c>
      <c r="H597" s="21">
        <v>0</v>
      </c>
    </row>
    <row r="598" spans="1:8" x14ac:dyDescent="0.25">
      <c r="A598" s="16" t="s">
        <v>23</v>
      </c>
      <c r="B598" s="9"/>
      <c r="C598" s="10">
        <v>500000</v>
      </c>
      <c r="D598" s="10">
        <v>198116.42</v>
      </c>
      <c r="E598" s="10">
        <v>0</v>
      </c>
      <c r="F598" s="10">
        <v>0</v>
      </c>
      <c r="G598" s="10">
        <f t="shared" ref="G598" si="193">C598+E598</f>
        <v>500000</v>
      </c>
      <c r="H598" s="10">
        <f t="shared" ref="H598" si="194">D598+F598</f>
        <v>198116.42</v>
      </c>
    </row>
    <row r="599" spans="1:8" ht="34.5" customHeight="1" x14ac:dyDescent="0.25">
      <c r="A599" s="16" t="s">
        <v>49</v>
      </c>
      <c r="B599" s="9">
        <v>3000</v>
      </c>
      <c r="C599" s="10">
        <v>500000</v>
      </c>
      <c r="D599" s="10">
        <v>198116.42</v>
      </c>
      <c r="E599" s="10">
        <v>0</v>
      </c>
      <c r="F599" s="10">
        <v>0</v>
      </c>
      <c r="G599" s="10">
        <f t="shared" ref="G599:G601" si="195">C599+E599</f>
        <v>500000</v>
      </c>
      <c r="H599" s="10">
        <f t="shared" ref="H599:H601" si="196">D599+F599</f>
        <v>198116.42</v>
      </c>
    </row>
    <row r="600" spans="1:8" x14ac:dyDescent="0.25">
      <c r="A600" s="16" t="s">
        <v>57</v>
      </c>
      <c r="B600" s="9">
        <v>3200</v>
      </c>
      <c r="C600" s="10">
        <v>500000</v>
      </c>
      <c r="D600" s="10">
        <v>198116.42</v>
      </c>
      <c r="E600" s="10">
        <v>0</v>
      </c>
      <c r="F600" s="10">
        <v>0</v>
      </c>
      <c r="G600" s="10">
        <f t="shared" si="195"/>
        <v>500000</v>
      </c>
      <c r="H600" s="10">
        <f t="shared" si="196"/>
        <v>198116.42</v>
      </c>
    </row>
    <row r="601" spans="1:8" ht="31.5" x14ac:dyDescent="0.25">
      <c r="A601" s="16" t="s">
        <v>59</v>
      </c>
      <c r="B601" s="9">
        <v>3220</v>
      </c>
      <c r="C601" s="10">
        <v>500000</v>
      </c>
      <c r="D601" s="10">
        <v>198116.42</v>
      </c>
      <c r="E601" s="10">
        <v>0</v>
      </c>
      <c r="F601" s="10">
        <v>0</v>
      </c>
      <c r="G601" s="10">
        <f t="shared" si="195"/>
        <v>500000</v>
      </c>
      <c r="H601" s="10">
        <f t="shared" si="196"/>
        <v>198116.42</v>
      </c>
    </row>
    <row r="602" spans="1:8" ht="47.25" customHeight="1" x14ac:dyDescent="0.25">
      <c r="A602" s="18">
        <v>2211850</v>
      </c>
      <c r="B602" s="19" t="s">
        <v>117</v>
      </c>
      <c r="C602" s="20">
        <v>0</v>
      </c>
      <c r="D602" s="20">
        <v>0</v>
      </c>
      <c r="E602" s="20">
        <v>0</v>
      </c>
      <c r="F602" s="20">
        <v>0</v>
      </c>
      <c r="G602" s="20">
        <v>0</v>
      </c>
      <c r="H602" s="21">
        <v>0</v>
      </c>
    </row>
    <row r="603" spans="1:8" x14ac:dyDescent="0.25">
      <c r="A603" s="16" t="s">
        <v>23</v>
      </c>
      <c r="B603" s="9"/>
      <c r="C603" s="10">
        <v>2000000</v>
      </c>
      <c r="D603" s="10">
        <v>1597956.58</v>
      </c>
      <c r="E603" s="10">
        <v>0</v>
      </c>
      <c r="F603" s="10">
        <v>0</v>
      </c>
      <c r="G603" s="10">
        <f t="shared" ref="G603" si="197">C603+E603</f>
        <v>2000000</v>
      </c>
      <c r="H603" s="10">
        <f t="shared" ref="H603" si="198">D603+F603</f>
        <v>1597956.58</v>
      </c>
    </row>
    <row r="604" spans="1:8" ht="58.5" customHeight="1" x14ac:dyDescent="0.25">
      <c r="A604" s="16" t="s">
        <v>49</v>
      </c>
      <c r="B604" s="9">
        <v>3000</v>
      </c>
      <c r="C604" s="10">
        <v>2000000</v>
      </c>
      <c r="D604" s="10">
        <v>1597956.58</v>
      </c>
      <c r="E604" s="10">
        <v>0</v>
      </c>
      <c r="F604" s="10">
        <v>0</v>
      </c>
      <c r="G604" s="10">
        <f t="shared" ref="G604:G606" si="199">C604+E604</f>
        <v>2000000</v>
      </c>
      <c r="H604" s="10">
        <f t="shared" ref="H604:H606" si="200">D604+F604</f>
        <v>1597956.58</v>
      </c>
    </row>
    <row r="605" spans="1:8" x14ac:dyDescent="0.25">
      <c r="A605" s="16" t="s">
        <v>57</v>
      </c>
      <c r="B605" s="9">
        <v>3200</v>
      </c>
      <c r="C605" s="10">
        <v>2000000</v>
      </c>
      <c r="D605" s="10">
        <v>1597956.58</v>
      </c>
      <c r="E605" s="10">
        <v>0</v>
      </c>
      <c r="F605" s="10">
        <v>0</v>
      </c>
      <c r="G605" s="10">
        <f t="shared" si="199"/>
        <v>2000000</v>
      </c>
      <c r="H605" s="10">
        <f t="shared" si="200"/>
        <v>1597956.58</v>
      </c>
    </row>
    <row r="606" spans="1:8" ht="31.5" x14ac:dyDescent="0.25">
      <c r="A606" s="16" t="s">
        <v>59</v>
      </c>
      <c r="B606" s="9">
        <v>3220</v>
      </c>
      <c r="C606" s="10">
        <v>2000000</v>
      </c>
      <c r="D606" s="10">
        <v>1597956.58</v>
      </c>
      <c r="E606" s="10">
        <v>0</v>
      </c>
      <c r="F606" s="10">
        <v>0</v>
      </c>
      <c r="G606" s="10">
        <f t="shared" si="199"/>
        <v>2000000</v>
      </c>
      <c r="H606" s="10">
        <f t="shared" si="200"/>
        <v>1597956.58</v>
      </c>
    </row>
    <row r="607" spans="1:8" ht="54" customHeight="1" x14ac:dyDescent="0.25">
      <c r="A607" s="18">
        <v>2211860</v>
      </c>
      <c r="B607" s="19" t="s">
        <v>118</v>
      </c>
      <c r="C607" s="20">
        <v>0</v>
      </c>
      <c r="D607" s="20">
        <v>0</v>
      </c>
      <c r="E607" s="20">
        <v>0</v>
      </c>
      <c r="F607" s="20">
        <v>0</v>
      </c>
      <c r="G607" s="20">
        <v>0</v>
      </c>
      <c r="H607" s="21">
        <v>0</v>
      </c>
    </row>
    <row r="608" spans="1:8" x14ac:dyDescent="0.25">
      <c r="A608" s="16" t="s">
        <v>23</v>
      </c>
      <c r="B608" s="9"/>
      <c r="C608" s="10">
        <v>1500000</v>
      </c>
      <c r="D608" s="10">
        <v>0</v>
      </c>
      <c r="E608" s="10">
        <v>0</v>
      </c>
      <c r="F608" s="10">
        <v>0</v>
      </c>
      <c r="G608" s="10">
        <f t="shared" ref="G608" si="201">C608+E608</f>
        <v>1500000</v>
      </c>
      <c r="H608" s="10">
        <f t="shared" ref="H608" si="202">D608+F608</f>
        <v>0</v>
      </c>
    </row>
    <row r="609" spans="1:8" x14ac:dyDescent="0.25">
      <c r="A609" s="16" t="s">
        <v>49</v>
      </c>
      <c r="B609" s="9">
        <v>3000</v>
      </c>
      <c r="C609" s="10">
        <v>1500000</v>
      </c>
      <c r="D609" s="10">
        <v>0</v>
      </c>
      <c r="E609" s="10">
        <v>0</v>
      </c>
      <c r="F609" s="10">
        <v>0</v>
      </c>
      <c r="G609" s="10">
        <f t="shared" ref="G609:G611" si="203">C609+E609</f>
        <v>1500000</v>
      </c>
      <c r="H609" s="10">
        <f t="shared" ref="H609:H611" si="204">D609+F609</f>
        <v>0</v>
      </c>
    </row>
    <row r="610" spans="1:8" x14ac:dyDescent="0.25">
      <c r="A610" s="16" t="s">
        <v>57</v>
      </c>
      <c r="B610" s="9">
        <v>3200</v>
      </c>
      <c r="C610" s="10">
        <v>1500000</v>
      </c>
      <c r="D610" s="10">
        <v>0</v>
      </c>
      <c r="E610" s="10">
        <v>0</v>
      </c>
      <c r="F610" s="10">
        <v>0</v>
      </c>
      <c r="G610" s="10">
        <f t="shared" si="203"/>
        <v>1500000</v>
      </c>
      <c r="H610" s="10">
        <f t="shared" si="204"/>
        <v>0</v>
      </c>
    </row>
    <row r="611" spans="1:8" ht="31.5" x14ac:dyDescent="0.25">
      <c r="A611" s="16" t="s">
        <v>59</v>
      </c>
      <c r="B611" s="9">
        <v>3220</v>
      </c>
      <c r="C611" s="10">
        <v>1500000</v>
      </c>
      <c r="D611" s="10">
        <v>0</v>
      </c>
      <c r="E611" s="10">
        <v>0</v>
      </c>
      <c r="F611" s="10">
        <v>0</v>
      </c>
      <c r="G611" s="10">
        <f t="shared" si="203"/>
        <v>1500000</v>
      </c>
      <c r="H611" s="10">
        <f t="shared" si="204"/>
        <v>0</v>
      </c>
    </row>
    <row r="612" spans="1:8" x14ac:dyDescent="0.25">
      <c r="A612" s="12"/>
      <c r="B612" s="14"/>
      <c r="C612" s="15"/>
      <c r="D612" s="15"/>
      <c r="E612" s="15"/>
      <c r="F612" s="15"/>
      <c r="G612" s="15"/>
      <c r="H612" s="15"/>
    </row>
  </sheetData>
  <mergeCells count="57">
    <mergeCell ref="B567:H567"/>
    <mergeCell ref="B572:H572"/>
    <mergeCell ref="A1:H1"/>
    <mergeCell ref="A2:H2"/>
    <mergeCell ref="A3:H3"/>
    <mergeCell ref="A4:H4"/>
    <mergeCell ref="A6:A7"/>
    <mergeCell ref="B6:B7"/>
    <mergeCell ref="C6:D6"/>
    <mergeCell ref="E6:F6"/>
    <mergeCell ref="B547:H547"/>
    <mergeCell ref="G6:H6"/>
    <mergeCell ref="B552:H552"/>
    <mergeCell ref="B557:H557"/>
    <mergeCell ref="B562:H562"/>
    <mergeCell ref="B505:H505"/>
    <mergeCell ref="B524:H524"/>
    <mergeCell ref="B529:H529"/>
    <mergeCell ref="B537:H537"/>
    <mergeCell ref="B542:H542"/>
    <mergeCell ref="B440:H440"/>
    <mergeCell ref="B451:H451"/>
    <mergeCell ref="B463:H463"/>
    <mergeCell ref="B469:H469"/>
    <mergeCell ref="B486:H486"/>
    <mergeCell ref="B390:H390"/>
    <mergeCell ref="B395:H395"/>
    <mergeCell ref="B421:H421"/>
    <mergeCell ref="B426:H426"/>
    <mergeCell ref="B431:H431"/>
    <mergeCell ref="B316:H316"/>
    <mergeCell ref="B344:H344"/>
    <mergeCell ref="B359:H359"/>
    <mergeCell ref="B369:H369"/>
    <mergeCell ref="B379:H379"/>
    <mergeCell ref="B246:H246"/>
    <mergeCell ref="B253:H253"/>
    <mergeCell ref="B276:H276"/>
    <mergeCell ref="B296:H296"/>
    <mergeCell ref="B307:H307"/>
    <mergeCell ref="B130:H130"/>
    <mergeCell ref="B159:H159"/>
    <mergeCell ref="B186:H186"/>
    <mergeCell ref="B213:H213"/>
    <mergeCell ref="B222:H222"/>
    <mergeCell ref="B56:H56"/>
    <mergeCell ref="B78:H78"/>
    <mergeCell ref="B105:H105"/>
    <mergeCell ref="B111:H111"/>
    <mergeCell ref="B116:H116"/>
    <mergeCell ref="B607:H607"/>
    <mergeCell ref="B577:H577"/>
    <mergeCell ref="B582:H582"/>
    <mergeCell ref="B587:H587"/>
    <mergeCell ref="B592:H592"/>
    <mergeCell ref="B597:H597"/>
    <mergeCell ref="B602:H602"/>
  </mergeCells>
  <conditionalFormatting sqref="A295:B295">
    <cfRule type="duplicateValues" dxfId="0" priority="1" stopIfTrue="1"/>
  </conditionalFormatting>
  <pageMargins left="0.19685039370078741" right="0.19685039370078741" top="0.69" bottom="0.39370078740157483" header="0.59055118110236227" footer="0.19685039370078741"/>
  <pageSetup paperSize="9" scale="81" fitToHeight="0" orientation="landscape" r:id="rId1"/>
  <headerFooter alignWithMargins="0">
    <oddFooter>&amp;L&amp;D&amp;R&amp;P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ГАЗЕТА</vt:lpstr>
      <vt:lpstr>ГАЗЕТА!Область_друку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Орлова Надія Вікторівна</cp:lastModifiedBy>
  <cp:lastPrinted>2026-03-20T08:01:03Z</cp:lastPrinted>
  <dcterms:created xsi:type="dcterms:W3CDTF">2017-02-27T11:58:58Z</dcterms:created>
  <dcterms:modified xsi:type="dcterms:W3CDTF">2026-03-26T14:59:48Z</dcterms:modified>
</cp:coreProperties>
</file>